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orp.ssi.govt.nz\userse\ebenn017\Documents\Paula Tesoriero\"/>
    </mc:Choice>
  </mc:AlternateContent>
  <xr:revisionPtr revIDLastSave="0" documentId="13_ncr:1_{50D12E31-8FA2-4458-9007-FC1F9DDE474C}" xr6:coauthVersionLast="47" xr6:coauthVersionMax="47" xr10:uidLastSave="{00000000-0000-0000-0000-000000000000}"/>
  <bookViews>
    <workbookView xWindow="-110" yWindow="-110" windowWidth="19420" windowHeight="11500" firstSheet="2"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expenses'!$A$1:$E$22</definedName>
    <definedName name="_xlnm.Print_Area" localSheetId="5">'Gifts and benefits'!$A$1:$F$35</definedName>
    <definedName name="_xlnm.Print_Area" localSheetId="0">'Guidance for agencies'!$A$1:$A$49</definedName>
    <definedName name="_xlnm.Print_Area" localSheetId="3">Hospitality!$A$1:$E$20</definedName>
    <definedName name="_xlnm.Print_Area" localSheetId="1">'Summary and sign-off'!$A$1:$F$22</definedName>
    <definedName name="_xlnm.Print_Area" localSheetId="2">Travel!$A$1:$E$84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4" l="1"/>
  <c r="C16" i="3"/>
  <c r="C13" i="2"/>
  <c r="C57" i="1"/>
  <c r="C73" i="1"/>
  <c r="C14" i="1"/>
  <c r="B6" i="13" l="1"/>
  <c r="E59" i="13"/>
  <c r="C59" i="13"/>
  <c r="C26" i="4"/>
  <c r="C25" i="4"/>
  <c r="B59" i="13" l="1"/>
  <c r="B58" i="13"/>
  <c r="D58" i="13"/>
  <c r="B57" i="13"/>
  <c r="D57" i="13"/>
  <c r="D56" i="13"/>
  <c r="B56" i="13"/>
  <c r="D55" i="13"/>
  <c r="B55" i="13"/>
  <c r="D54" i="13"/>
  <c r="B54" i="13"/>
  <c r="B2" i="4"/>
  <c r="B3" i="4"/>
  <c r="B2" i="3"/>
  <c r="B3" i="3"/>
  <c r="B2" i="2"/>
  <c r="B3" i="2"/>
  <c r="B2" i="1"/>
  <c r="B3" i="1"/>
  <c r="F57" i="13" l="1"/>
  <c r="D13" i="2" s="1"/>
  <c r="F59" i="13"/>
  <c r="E24" i="4" s="1"/>
  <c r="F58" i="13"/>
  <c r="D16" i="3" s="1"/>
  <c r="F56" i="13"/>
  <c r="D73" i="1" s="1"/>
  <c r="F55" i="13"/>
  <c r="D57" i="1" s="1"/>
  <c r="F54" i="13"/>
  <c r="D14" i="1" s="1"/>
  <c r="C13" i="13"/>
  <c r="C12" i="13"/>
  <c r="C11" i="13"/>
  <c r="C16" i="13" l="1"/>
  <c r="C17" i="13"/>
  <c r="B5" i="4" l="1"/>
  <c r="B4" i="4"/>
  <c r="B5" i="3"/>
  <c r="B4" i="3"/>
  <c r="B5" i="2"/>
  <c r="B4" i="2"/>
  <c r="B5" i="1"/>
  <c r="B4" i="1"/>
  <c r="C15" i="13" l="1"/>
  <c r="F12" i="13" l="1"/>
  <c r="C24" i="4"/>
  <c r="F11" i="13" s="1"/>
  <c r="F13" i="13" l="1"/>
  <c r="B73" i="1"/>
  <c r="B17" i="13" s="1"/>
  <c r="B57" i="1"/>
  <c r="B16" i="13" s="1"/>
  <c r="B14" i="1"/>
  <c r="B15" i="13" s="1"/>
  <c r="B16" i="3" l="1"/>
  <c r="B13" i="13" s="1"/>
  <c r="B13" i="2"/>
  <c r="B12" i="13" s="1"/>
  <c r="B11" i="13" l="1"/>
  <c r="B7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<sst xmlns="http://schemas.openxmlformats.org/spreadsheetml/2006/main" count="446" uniqueCount="256">
  <si>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</si>
  <si>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</si>
  <si>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</si>
  <si>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</si>
  <si>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</si>
  <si>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</si>
  <si>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</si>
  <si>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</si>
  <si>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</si>
  <si>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</si>
  <si>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</si>
  <si>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</si>
  <si>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</si>
  <si>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</si>
  <si>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</si>
  <si>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</si>
  <si>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</si>
  <si>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</si>
  <si>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</si>
  <si>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</si>
  <si>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</si>
  <si>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</si>
  <si>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</si>
  <si>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</si>
  <si>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</si>
  <si>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</si>
  <si>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</si>
  <si>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</si>
  <si>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</si>
  <si>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</si>
  <si>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</si>
  <si>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</si>
  <si>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</si>
  <si>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</si>
  <si>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</si>
  <si>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</si>
  <si>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</si>
  <si>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</si>
  <si>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</si>
  <si>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</si>
  <si>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</si>
  <si>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</si>
  <si>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</si>
  <si>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</si>
  <si>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</si>
  <si>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</si>
  <si>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</si>
  <si>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</si>
  <si>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</si>
  <si>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</si>
  <si>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</si>
  <si>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</si>
  <si>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</si>
  <si>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</si>
  <si>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</si>
  <si>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</si>
  <si>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</si>
  <si>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</si>
  <si>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</si>
  <si>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</si>
  <si>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</si>
  <si>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</si>
  <si>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</si>
  <si>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</si>
  <si>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</si>
  <si>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</si>
  <si>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</si>
  <si>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</si>
  <si>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</si>
  <si>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</si>
  <si>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</si>
  <si>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</si>
  <si>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</si>
  <si>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</si>
  <si>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</si>
  <si>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</si>
  <si>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</si>
  <si>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</si>
  <si>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</si>
  <si>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</si>
  <si>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</si>
  <si>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</si>
  <si>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</si>
  <si>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</si>
  <si>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</si>
  <si>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</si>
  <si>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</si>
  <si>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</si>
  <si>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</si>
  <si>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</si>
  <si>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</si>
  <si>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</si>
  <si>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</si>
  <si>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</si>
  <si>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</si>
  <si>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</si>
  <si>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</si>
  <si>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</si>
  <si>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</si>
  <si>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</si>
  <si>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</si>
  <si>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</si>
  <si>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</si>
  <si>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</si>
  <si>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</si>
  <si>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</si>
  <si>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</si>
  <si>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</si>
  <si>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</si>
  <si>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</si>
  <si>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</si>
  <si>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</si>
  <si>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</si>
  <si>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</si>
  <si>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</si>
  <si>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</si>
  <si>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</si>
  <si>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</si>
  <si>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</si>
  <si>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</si>
  <si>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</si>
  <si>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</si>
  <si>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</si>
  <si>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</si>
  <si>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</si>
  <si>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</si>
  <si>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</si>
  <si>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</si>
  <si>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</si>
  <si>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</si>
  <si>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</si>
  <si>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</si>
  <si>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</si>
  <si>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</si>
  <si>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</si>
  <si>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</si>
  <si>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</si>
  <si>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</si>
  <si>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</si>
  <si>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</si>
  <si>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</si>
  <si>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</si>
  <si>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</si>
  <si>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</si>
  <si>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</si>
  <si>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</si>
  <si>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</si>
  <si>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</si>
  <si>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</si>
  <si>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</si>
  <si>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</si>
  <si>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</si>
  <si>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</si>
  <si>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</si>
  <si>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</si>
  <si>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</si>
  <si>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</si>
  <si>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</si>
  <si>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</si>
  <si>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</si>
  <si>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</si>
  <si>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</si>
  <si>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</si>
  <si>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</si>
  <si>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</si>
  <si>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</si>
  <si>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</si>
  <si>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</si>
  <si>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</si>
  <si>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Ministry of Disabled People</t>
  </si>
  <si>
    <t>Paula Margaret Tesoriero</t>
  </si>
  <si>
    <t>THERE IS NO INFORMATION TO DISCLOSE</t>
  </si>
  <si>
    <t>2 x mugs from Flourish cafe </t>
  </si>
  <si>
    <t>Box of Favourites, $30 Bendon voucher </t>
  </si>
  <si>
    <t>NZ Porcelain bowl </t>
  </si>
  <si>
    <t>The Genius Myth by Helen Lewis </t>
  </si>
  <si>
    <t>Kaleidoscope </t>
  </si>
  <si>
    <t> Invite for drinks and nibbles on Sweet Georgia </t>
  </si>
  <si>
    <t>Mini bag of Creator lego </t>
  </si>
  <si>
    <t>2 comp tickets to The Old Cold Hearts Club play </t>
  </si>
  <si>
    <t>Fudge &amp; socks </t>
  </si>
  <si>
    <t>NZSL t-shirt </t>
  </si>
  <si>
    <t>Succulent, chocolate </t>
  </si>
  <si>
    <t>Bottle of wine </t>
  </si>
  <si>
    <t>Accepted gift and retained by staff member </t>
  </si>
  <si>
    <t>Project Employ </t>
  </si>
  <si>
    <t>Blind Citizens </t>
  </si>
  <si>
    <t>Women in Public Sector </t>
  </si>
  <si>
    <t>Iron Duke Partners </t>
  </si>
  <si>
    <t>Able </t>
  </si>
  <si>
    <t>Iron Duke Parkers </t>
  </si>
  <si>
    <t>Autism NZ </t>
  </si>
  <si>
    <t>Stevie Greeks </t>
  </si>
  <si>
    <t>Siobhan Vaccarino, NZDSA </t>
  </si>
  <si>
    <t>People First </t>
  </si>
  <si>
    <t>$35 </t>
  </si>
  <si>
    <t>$20 </t>
  </si>
  <si>
    <t>$40 </t>
  </si>
  <si>
    <t>unknown </t>
  </si>
  <si>
    <t>$40? </t>
  </si>
  <si>
    <t>$25 </t>
  </si>
  <si>
    <t>Approx $30 </t>
  </si>
  <si>
    <t>Approx $20 </t>
  </si>
  <si>
    <t>Given to social club</t>
  </si>
  <si>
    <t>Added to library</t>
  </si>
  <si>
    <t>Ginney Baddeley - kept for office</t>
  </si>
  <si>
    <t>Taxi</t>
  </si>
  <si>
    <t>WLG</t>
  </si>
  <si>
    <t>Transition Expo</t>
  </si>
  <si>
    <t>Workbridge Strategy Session</t>
  </si>
  <si>
    <t>Women in Public Sector Summit</t>
  </si>
  <si>
    <t>ELT Offsite all day session</t>
  </si>
  <si>
    <t>Global Women CEO Summit</t>
  </si>
  <si>
    <t>From IT to Digital and AI in Health</t>
  </si>
  <si>
    <t xml:space="preserve">Anniversary of NZSL </t>
  </si>
  <si>
    <t>Global Women Members Hui</t>
  </si>
  <si>
    <t xml:space="preserve">Te Mana o te Reo Rotarota NZSL and AI forum </t>
  </si>
  <si>
    <t>IHC - The Cost of Exclusion</t>
  </si>
  <si>
    <t>AKL</t>
  </si>
  <si>
    <t>CCS Disability Meeting</t>
  </si>
  <si>
    <t>CHC</t>
  </si>
  <si>
    <t>Waitangi</t>
  </si>
  <si>
    <t>KKE</t>
  </si>
  <si>
    <t>Meeting with iLead</t>
  </si>
  <si>
    <t>ROT</t>
  </si>
  <si>
    <t>Hotel - 1 night</t>
  </si>
  <si>
    <t xml:space="preserve">Hotel - 2 nights </t>
  </si>
  <si>
    <t>Meal - 1 pax</t>
  </si>
  <si>
    <t>Wellington</t>
  </si>
  <si>
    <t>ADT Alarm monitoring</t>
  </si>
  <si>
    <t>Repair costs</t>
  </si>
  <si>
    <t>ADT faulty smoke detector callout</t>
  </si>
  <si>
    <t>October 2025-June 2026</t>
  </si>
  <si>
    <t>Service Fees (monthly payments of $41.27)</t>
  </si>
  <si>
    <t>D List meeting</t>
  </si>
  <si>
    <t>Orbit Fees for booking and amendments</t>
  </si>
  <si>
    <t>Airfares</t>
  </si>
  <si>
    <t>2 Meals - 1 pax</t>
  </si>
  <si>
    <t>NZ Federation of Disability Information Centres Conference</t>
  </si>
  <si>
    <t>NZ Disability Strategy engagement</t>
  </si>
  <si>
    <t>Champions for Change CPO Summit</t>
  </si>
  <si>
    <t>Riding for the Disabled Conference</t>
  </si>
  <si>
    <t>Riding for the Disabled</t>
  </si>
  <si>
    <t>Lachlan Keating, Deaf Aotearoa </t>
  </si>
  <si>
    <t>Chocolates for all staff, voucher donated to Social Club </t>
  </si>
  <si>
    <t>N/A</t>
  </si>
  <si>
    <t>CCS Disability meeting</t>
  </si>
  <si>
    <t>Memorial for Dr Hilary Stace</t>
  </si>
  <si>
    <t>CCS Disability Commemoration of 90 years</t>
  </si>
  <si>
    <t>Waitangi Day Events</t>
  </si>
  <si>
    <t>Challenge 2000 speaking event</t>
  </si>
  <si>
    <t>Sense Rugby visit</t>
  </si>
  <si>
    <t>Taxis</t>
  </si>
  <si>
    <t>Retained by CEO and worn to NZSL event</t>
  </si>
  <si>
    <t>Riding for the Disabled Conference - dinner event</t>
  </si>
  <si>
    <t xml:space="preserve">Parking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</si>
</sst>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42"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1C2F3E"/>
      <name val="Verdana"/>
      <family val="2"/>
    </font>
    <font>
      <sz val="10"/>
      <color theme="1"/>
      <name val="Verdana"/>
      <family val="2"/>
    </font>
    <font>
      <sz val="10"/>
      <color rgb="FF000000"/>
      <name val="Verdana"/>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7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0" fillId="0" borderId="5" xfId="0" applyBorder="1" applyAlignment="1" applyProtection="1">
      <alignment vertical="center" wrapText="1"/>
      <protection locked="0"/>
    </xf>
    <xf numFmtId="166" fontId="39" fillId="0" borderId="7" xfId="0" applyNumberFormat="1" applyFont="1" applyBorder="1" applyAlignment="1" applyProtection="1">
      <alignment vertical="top"/>
      <protection locked="0"/>
    </xf>
    <xf numFmtId="0" fontId="40" fillId="0" borderId="7" xfId="0" applyFont="1" applyBorder="1" applyProtection="1">
      <protection locked="0"/>
    </xf>
    <xf numFmtId="0" fontId="40" fillId="0" borderId="7" xfId="0" applyFont="1" applyBorder="1" applyAlignment="1" applyProtection="1">
      <alignment vertical="top"/>
      <protection locked="0"/>
    </xf>
    <xf numFmtId="166" fontId="41" fillId="0" borderId="7" xfId="0" applyNumberFormat="1" applyFont="1" applyBorder="1" applyAlignment="1" applyProtection="1">
      <alignment vertical="top"/>
      <protection locked="0"/>
    </xf>
    <xf numFmtId="166" fontId="40" fillId="0" borderId="7" xfId="0" applyNumberFormat="1" applyFont="1" applyBorder="1" applyProtection="1">
      <protection locked="0"/>
    </xf>
    <xf numFmtId="167" fontId="40" fillId="0" borderId="7" xfId="0" applyNumberFormat="1" applyFont="1" applyBorder="1" applyProtection="1">
      <protection locked="0"/>
    </xf>
    <xf numFmtId="166" fontId="40" fillId="0" borderId="7" xfId="2" applyNumberFormat="1" applyFont="1" applyFill="1" applyBorder="1" applyProtection="1">
      <protection locked="0"/>
    </xf>
    <xf numFmtId="166" fontId="40" fillId="0" borderId="7" xfId="2" applyNumberFormat="1" applyFont="1" applyBorder="1" applyProtection="1">
      <protection locked="0"/>
    </xf>
    <xf numFmtId="167" fontId="41" fillId="0" borderId="7" xfId="0" applyNumberFormat="1" applyFont="1" applyBorder="1" applyAlignment="1" applyProtection="1">
      <alignment vertical="top"/>
      <protection locked="0"/>
    </xf>
    <xf numFmtId="167" fontId="39" fillId="0" borderId="7" xfId="0" applyNumberFormat="1" applyFont="1" applyBorder="1" applyAlignment="1" applyProtection="1">
      <alignment vertical="top"/>
      <protection locked="0"/>
    </xf>
    <xf numFmtId="167" fontId="40" fillId="0" borderId="7" xfId="0" applyNumberFormat="1" applyFont="1" applyBorder="1" applyAlignment="1" applyProtection="1">
      <alignment horizontal="right"/>
      <protection locked="0"/>
    </xf>
    <xf numFmtId="0" fontId="39" fillId="0" borderId="7" xfId="0" applyFont="1" applyBorder="1" applyAlignment="1" applyProtection="1">
      <alignment vertical="top"/>
      <protection locked="0"/>
    </xf>
    <xf numFmtId="167" fontId="15" fillId="0" borderId="3" xfId="0" applyNumberFormat="1" applyFont="1" applyBorder="1" applyAlignment="1" applyProtection="1">
      <alignment horizontal="right" vertical="center"/>
      <protection locked="0"/>
    </xf>
    <xf numFmtId="8" fontId="0" fillId="0" borderId="0" xfId="0" applyNumberFormat="1" applyProtection="1">
      <protection locked="0"/>
    </xf>
    <xf numFmtId="0" fontId="0" fillId="0" borderId="4" xfId="0" applyBorder="1" applyAlignment="1" applyProtection="1">
      <alignment vertical="center" wrapText="1"/>
      <protection locked="0"/>
    </xf>
    <xf numFmtId="167" fontId="15" fillId="0" borderId="3" xfId="0" applyNumberFormat="1" applyFont="1" applyBorder="1" applyAlignment="1" applyProtection="1">
      <alignment vertical="center"/>
      <protection locked="0"/>
    </xf>
    <xf numFmtId="164" fontId="15" fillId="0" borderId="4" xfId="0" applyNumberFormat="1" applyFont="1" applyBorder="1" applyAlignment="1" applyProtection="1">
      <alignment vertical="center" wrapText="1"/>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33" fillId="3" borderId="0" xfId="0" applyFont="1" applyFill="1" applyAlignment="1">
      <alignment horizontal="center" vertical="center" wrapText="1"/>
    </xf>
    <xf numFmtId="0" fontId="3" fillId="0" borderId="0" xfId="0" applyFont="1" applyAlignment="1">
      <alignment horizontal="center" vertical="center" wrapText="1" readingOrder="1"/>
    </xf>
    <xf numFmtId="0" fontId="22" fillId="2" borderId="0" xfId="0" applyFont="1" applyFill="1" applyAlignment="1">
      <alignment horizontal="center" vertical="center"/>
    </xf>
    <xf numFmtId="167" fontId="13" fillId="0" borderId="2" xfId="0" applyNumberFormat="1" applyFont="1" applyBorder="1" applyAlignment="1">
      <alignment horizontal="left" vertical="center" wrapText="1" readingOrder="1"/>
    </xf>
    <xf numFmtId="0" fontId="14" fillId="10" borderId="2" xfId="0" applyFont="1" applyFill="1" applyBorder="1" applyAlignment="1" applyProtection="1">
      <alignment horizontal="left" vertical="center" wrapText="1" readingOrder="1"/>
      <protection locked="0"/>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5" fontId="15" fillId="0" borderId="11" xfId="0" applyNumberFormat="1" applyFont="1" applyBorder="1" applyAlignment="1" applyProtection="1">
      <alignment vertical="top" wrapText="1"/>
      <protection locked="0"/>
    </xf>
    <xf numFmtId="0" fontId="15" fillId="0" borderId="11" xfId="0" applyFont="1" applyBorder="1" applyAlignment="1" applyProtection="1">
      <alignment vertical="top" wrapText="1"/>
      <protection locked="0"/>
    </xf>
    <xf numFmtId="6" fontId="15" fillId="0" borderId="11" xfId="0" applyNumberFormat="1" applyFont="1" applyBorder="1" applyAlignment="1" applyProtection="1">
      <alignment horizontal="left" vertical="top" wrapText="1"/>
      <protection locked="0"/>
    </xf>
    <xf numFmtId="0" fontId="23" fillId="0" borderId="11" xfId="0" applyFont="1" applyBorder="1" applyAlignment="1" applyProtection="1">
      <alignment vertical="top" wrapText="1"/>
      <protection locked="0"/>
    </xf>
    <xf numFmtId="0" fontId="15" fillId="0" borderId="11" xfId="0" applyFont="1" applyBorder="1" applyAlignment="1" applyProtection="1">
      <alignment horizontal="left" vertical="top" wrapText="1"/>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0" customWidth="1"/>
    <col min="2" max="2" width="33.26953125" style="39" customWidth="1"/>
    <col min="3" max="16384" width="8.7265625" hidden="1"/>
  </cols>
  <sheetData>
    <row r="1" spans="1:2" ht="23.25" customHeight="1" x14ac:dyDescent="0.3">
      <c r="A1" s="38" t="s">
        <v>0</v>
      </c>
    </row>
    <row r="2" spans="1:2" s="125" customFormat="1" ht="23.25" customHeight="1" x14ac:dyDescent="0.3">
      <c r="A2" s="127" t="s">
        <v>1</v>
      </c>
      <c r="B2" s="124"/>
    </row>
    <row r="3" spans="1:2" ht="33" customHeight="1" x14ac:dyDescent="0.3">
      <c r="A3" s="126" t="s">
        <v>168</v>
      </c>
    </row>
    <row r="4" spans="1:2" ht="23.25" customHeight="1" x14ac:dyDescent="0.3">
      <c r="A4" s="122" t="s">
        <v>2</v>
      </c>
    </row>
    <row r="5" spans="1:2" ht="23.25" customHeight="1" x14ac:dyDescent="0.3">
      <c r="A5" s="41" t="s">
        <v>3</v>
      </c>
    </row>
    <row r="6" spans="1:2" ht="17.25" customHeight="1" x14ac:dyDescent="0.3">
      <c r="A6" s="42" t="s">
        <v>4</v>
      </c>
    </row>
    <row r="7" spans="1:2" ht="17.25" customHeight="1" x14ac:dyDescent="0.3">
      <c r="A7" s="42" t="s">
        <v>5</v>
      </c>
    </row>
    <row r="8" spans="1:2" ht="23.25" customHeight="1" x14ac:dyDescent="0.25">
      <c r="A8" s="41" t="s">
        <v>6</v>
      </c>
      <c r="B8" s="67" t="s">
        <v>7</v>
      </c>
    </row>
    <row r="9" spans="1:2" ht="17.25" customHeight="1" x14ac:dyDescent="0.3">
      <c r="A9" s="43" t="s">
        <v>8</v>
      </c>
    </row>
    <row r="10" spans="1:2" ht="17.25" customHeight="1" x14ac:dyDescent="0.3">
      <c r="A10" s="42" t="s">
        <v>9</v>
      </c>
    </row>
    <row r="11" spans="1:2" ht="17.25" customHeight="1" x14ac:dyDescent="0.3">
      <c r="A11" s="42" t="s">
        <v>10</v>
      </c>
    </row>
    <row r="12" spans="1:2" ht="17.25" customHeight="1" x14ac:dyDescent="0.3">
      <c r="A12" s="44" t="s">
        <v>11</v>
      </c>
    </row>
    <row r="13" spans="1:2" ht="17.25" customHeight="1" x14ac:dyDescent="0.3">
      <c r="A13" s="42" t="s">
        <v>12</v>
      </c>
    </row>
    <row r="14" spans="1:2" ht="23.25" customHeight="1" x14ac:dyDescent="0.3">
      <c r="A14" s="41" t="s">
        <v>13</v>
      </c>
    </row>
    <row r="15" spans="1:2" ht="17.25" customHeight="1" x14ac:dyDescent="0.3">
      <c r="A15" s="44" t="s">
        <v>14</v>
      </c>
    </row>
    <row r="16" spans="1:2" ht="17.25" customHeight="1" x14ac:dyDescent="0.3">
      <c r="A16" s="44" t="s">
        <v>15</v>
      </c>
    </row>
    <row r="17" spans="1:1" ht="17.25" customHeight="1" x14ac:dyDescent="0.3">
      <c r="A17" s="63" t="s">
        <v>16</v>
      </c>
    </row>
    <row r="18" spans="1:1" ht="23.25" customHeight="1" x14ac:dyDescent="0.3">
      <c r="A18" s="41" t="s">
        <v>17</v>
      </c>
    </row>
    <row r="19" spans="1:1" ht="17.25" customHeight="1" x14ac:dyDescent="0.3">
      <c r="A19" s="45" t="s">
        <v>18</v>
      </c>
    </row>
    <row r="20" spans="1:1" ht="23.25" customHeight="1" x14ac:dyDescent="0.3">
      <c r="A20" s="41" t="s">
        <v>19</v>
      </c>
    </row>
    <row r="21" spans="1:1" ht="17.25" customHeight="1" x14ac:dyDescent="0.3">
      <c r="A21" s="46" t="s">
        <v>20</v>
      </c>
    </row>
    <row r="22" spans="1:1" ht="32.25" customHeight="1" x14ac:dyDescent="0.3">
      <c r="A22" s="44" t="s">
        <v>21</v>
      </c>
    </row>
    <row r="23" spans="1:1" ht="17.25" customHeight="1" x14ac:dyDescent="0.3">
      <c r="A23" s="46" t="s">
        <v>22</v>
      </c>
    </row>
    <row r="24" spans="1:1" ht="32.25" customHeight="1" x14ac:dyDescent="0.3">
      <c r="A24" s="44" t="s">
        <v>23</v>
      </c>
    </row>
    <row r="25" spans="1:1" ht="17.25" customHeight="1" x14ac:dyDescent="0.3">
      <c r="A25" s="46" t="s">
        <v>24</v>
      </c>
    </row>
    <row r="26" spans="1:1" ht="17.25" customHeight="1" x14ac:dyDescent="0.3">
      <c r="A26" s="44" t="s">
        <v>25</v>
      </c>
    </row>
    <row r="27" spans="1:1" ht="17.25" customHeight="1" x14ac:dyDescent="0.3">
      <c r="A27" s="46" t="s">
        <v>26</v>
      </c>
    </row>
    <row r="28" spans="1:1" ht="32.25" customHeight="1" x14ac:dyDescent="0.3">
      <c r="A28" s="44" t="s">
        <v>27</v>
      </c>
    </row>
    <row r="29" spans="1:1" ht="32.25" customHeight="1" x14ac:dyDescent="0.3">
      <c r="A29" s="43" t="s">
        <v>28</v>
      </c>
    </row>
    <row r="30" spans="1:1" ht="17.25" customHeight="1" x14ac:dyDescent="0.3">
      <c r="A30" s="46" t="s">
        <v>29</v>
      </c>
    </row>
    <row r="31" spans="1:1" ht="32.25" customHeight="1" x14ac:dyDescent="0.3">
      <c r="A31" s="44" t="s">
        <v>30</v>
      </c>
    </row>
    <row r="32" spans="1:1" ht="32.25" customHeight="1" x14ac:dyDescent="0.3">
      <c r="A32" s="44" t="s">
        <v>31</v>
      </c>
    </row>
    <row r="33" spans="1:1" ht="32.25" customHeight="1" x14ac:dyDescent="0.3">
      <c r="A33" s="44" t="s">
        <v>32</v>
      </c>
    </row>
    <row r="34" spans="1:1" ht="22.5" customHeight="1" x14ac:dyDescent="0.3">
      <c r="A34" s="41" t="s">
        <v>33</v>
      </c>
    </row>
    <row r="35" spans="1:1" ht="17.25" customHeight="1" x14ac:dyDescent="0.3">
      <c r="A35" s="47" t="s">
        <v>167</v>
      </c>
    </row>
    <row r="36" spans="1:1" ht="17.25" customHeight="1" x14ac:dyDescent="0.3">
      <c r="A36" s="47" t="s">
        <v>34</v>
      </c>
    </row>
    <row r="37" spans="1:1" ht="17.25" customHeight="1" x14ac:dyDescent="0.3">
      <c r="A37" s="45" t="s">
        <v>35</v>
      </c>
    </row>
    <row r="38" spans="1:1" ht="32.25" customHeight="1" x14ac:dyDescent="0.3">
      <c r="A38" s="45" t="s">
        <v>36</v>
      </c>
    </row>
    <row r="39" spans="1:1" ht="32.25" customHeight="1" x14ac:dyDescent="0.3">
      <c r="A39" s="45" t="s">
        <v>37</v>
      </c>
    </row>
    <row r="40" spans="1:1" ht="17.25" customHeight="1" x14ac:dyDescent="0.3">
      <c r="A40" s="48" t="s">
        <v>38</v>
      </c>
    </row>
    <row r="41" spans="1:1" ht="32.25" customHeight="1" x14ac:dyDescent="0.3">
      <c r="A41" s="44" t="s">
        <v>39</v>
      </c>
    </row>
    <row r="42" spans="1:1" ht="32.25" customHeight="1" x14ac:dyDescent="0.3">
      <c r="A42" s="44" t="s">
        <v>40</v>
      </c>
    </row>
    <row r="43" spans="1:1" ht="32.25" customHeight="1" x14ac:dyDescent="0.3">
      <c r="A43" s="45" t="s">
        <v>41</v>
      </c>
    </row>
    <row r="44" spans="1:1" ht="17.25" customHeight="1" x14ac:dyDescent="0.3">
      <c r="A44" s="45" t="s">
        <v>42</v>
      </c>
    </row>
    <row r="45" spans="1:1" x14ac:dyDescent="0.3">
      <c r="A45" s="45" t="s">
        <v>43</v>
      </c>
    </row>
    <row r="46" spans="1:1" ht="22.5" customHeight="1" x14ac:dyDescent="0.3">
      <c r="A46" s="41" t="s">
        <v>44</v>
      </c>
    </row>
    <row r="47" spans="1:1" ht="17.25" customHeight="1" x14ac:dyDescent="0.3">
      <c r="A47" s="49" t="s">
        <v>45</v>
      </c>
    </row>
    <row r="48" spans="1:1" ht="17.25" customHeight="1" x14ac:dyDescent="0.3">
      <c r="A48" s="63" t="s">
        <v>46</v>
      </c>
    </row>
    <row r="49" spans="1:1" ht="17.25" customHeight="1" x14ac:dyDescent="0.3">
      <c r="A49" s="123"/>
    </row>
    <row r="50" spans="1:1" x14ac:dyDescent="0.3"/>
    <row r="52" spans="1:1" hidden="1" x14ac:dyDescent="0.3">
      <c r="A52" s="50"/>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&amp;C&amp;"Aptos"&amp;10&amp;K000000 IN-CONFIDENCE&amp;1#_x000D_</oddHead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opLeftCell="A7" zoomScaleNormal="100" workbookViewId="0">
      <selection activeCell="A18" sqref="A18:XFD18"/>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5" t="s">
        <v>47</v>
      </c>
      <c r="B1" s="155"/>
      <c r="C1" s="155"/>
      <c r="D1" s="155"/>
      <c r="E1" s="155"/>
      <c r="F1" s="155"/>
      <c r="G1" s="16"/>
      <c r="H1" s="16"/>
      <c r="I1" s="16"/>
      <c r="J1" s="16"/>
      <c r="K1" s="16"/>
    </row>
    <row r="2" spans="1:11" ht="21" customHeight="1" x14ac:dyDescent="0.25">
      <c r="A2" s="3" t="s">
        <v>48</v>
      </c>
      <c r="B2" s="156" t="s">
        <v>169</v>
      </c>
      <c r="C2" s="156"/>
      <c r="D2" s="156"/>
      <c r="E2" s="156"/>
      <c r="F2" s="156"/>
      <c r="G2" s="16"/>
      <c r="H2" s="16"/>
      <c r="I2" s="16"/>
      <c r="J2" s="16"/>
      <c r="K2" s="16"/>
    </row>
    <row r="3" spans="1:11" ht="15.5" x14ac:dyDescent="0.25">
      <c r="A3" s="3" t="s">
        <v>49</v>
      </c>
      <c r="B3" s="156" t="s">
        <v>170</v>
      </c>
      <c r="C3" s="156"/>
      <c r="D3" s="156"/>
      <c r="E3" s="156"/>
      <c r="F3" s="156"/>
      <c r="G3" s="16"/>
      <c r="H3" s="16"/>
      <c r="I3" s="16"/>
      <c r="J3" s="16"/>
      <c r="K3" s="16"/>
    </row>
    <row r="4" spans="1:11" ht="21" customHeight="1" x14ac:dyDescent="0.25">
      <c r="A4" s="3" t="s">
        <v>50</v>
      </c>
      <c r="B4" s="157">
        <v>45839</v>
      </c>
      <c r="C4" s="157"/>
      <c r="D4" s="157"/>
      <c r="E4" s="157"/>
      <c r="F4" s="157"/>
      <c r="G4" s="16"/>
      <c r="H4" s="16"/>
      <c r="I4" s="16"/>
      <c r="J4" s="16"/>
      <c r="K4" s="16"/>
    </row>
    <row r="5" spans="1:11" ht="21" customHeight="1" x14ac:dyDescent="0.25">
      <c r="A5" s="3" t="s">
        <v>51</v>
      </c>
      <c r="B5" s="157">
        <v>46203</v>
      </c>
      <c r="C5" s="157"/>
      <c r="D5" s="157"/>
      <c r="E5" s="157"/>
      <c r="F5" s="157"/>
      <c r="G5" s="16"/>
      <c r="H5" s="16"/>
      <c r="I5" s="16"/>
      <c r="J5" s="16"/>
      <c r="K5" s="16"/>
    </row>
    <row r="6" spans="1:11" ht="21" customHeight="1" x14ac:dyDescent="0.25">
      <c r="A6" s="3" t="s">
        <v>52</v>
      </c>
      <c r="B6" s="154" t="str">
        <f>IF(AND(Travel!B7&lt;&gt;A29,Hospitality!B7&lt;&gt;A29,'All other expenses'!B7&lt;&gt;A29,'Gifts and benefits'!B7&lt;&gt;A29),A30,IF(AND(Travel!B7=A29,Hospitality!B7=A29,'All other expenses'!B7=A29,'Gifts and benefits'!B7=A29),A32,A31))</f>
        <v>Data and totals checked on all sheets</v>
      </c>
      <c r="C6" s="154"/>
      <c r="D6" s="154"/>
      <c r="E6" s="154"/>
      <c r="F6" s="154"/>
      <c r="G6" s="22"/>
      <c r="H6" s="16"/>
      <c r="I6" s="16"/>
      <c r="J6" s="16"/>
      <c r="K6" s="16"/>
    </row>
    <row r="7" spans="1:11" ht="31" x14ac:dyDescent="0.25">
      <c r="A7" s="3" t="s">
        <v>53</v>
      </c>
      <c r="B7" s="152" t="s">
        <v>86</v>
      </c>
      <c r="C7" s="152"/>
      <c r="D7" s="152"/>
      <c r="E7" s="152"/>
      <c r="F7" s="152"/>
      <c r="G7" s="22"/>
      <c r="H7" s="16"/>
      <c r="I7" s="16"/>
      <c r="J7" s="16"/>
      <c r="K7" s="16"/>
    </row>
    <row r="8" spans="1:11" ht="25.5" customHeight="1" x14ac:dyDescent="0.25">
      <c r="A8" s="3" t="s">
        <v>55</v>
      </c>
      <c r="B8" s="152" t="s">
        <v>56</v>
      </c>
      <c r="C8" s="152"/>
      <c r="D8" s="152"/>
      <c r="E8" s="152"/>
      <c r="F8" s="152"/>
      <c r="G8" s="22"/>
      <c r="H8" s="16"/>
      <c r="I8" s="16"/>
      <c r="J8" s="16"/>
      <c r="K8" s="16"/>
    </row>
    <row r="9" spans="1:11" ht="66.75" customHeight="1" x14ac:dyDescent="0.25">
      <c r="A9" s="153" t="s">
        <v>57</v>
      </c>
      <c r="B9" s="153"/>
      <c r="C9" s="153"/>
      <c r="D9" s="153"/>
      <c r="E9" s="153"/>
      <c r="F9" s="153"/>
      <c r="G9" s="22"/>
      <c r="H9" s="16"/>
      <c r="I9" s="16"/>
      <c r="J9" s="16"/>
      <c r="K9" s="16"/>
    </row>
    <row r="10" spans="1:11" s="91" customFormat="1" ht="36" customHeight="1" x14ac:dyDescent="0.3">
      <c r="A10" s="85" t="s">
        <v>58</v>
      </c>
      <c r="B10" s="86" t="s">
        <v>59</v>
      </c>
      <c r="C10" s="86" t="s">
        <v>60</v>
      </c>
      <c r="D10" s="87"/>
      <c r="E10" s="88" t="s">
        <v>29</v>
      </c>
      <c r="F10" s="89" t="s">
        <v>61</v>
      </c>
      <c r="G10" s="90"/>
      <c r="H10" s="90"/>
      <c r="I10" s="90"/>
      <c r="J10" s="90"/>
      <c r="K10" s="90"/>
    </row>
    <row r="11" spans="1:11" ht="27.75" customHeight="1" x14ac:dyDescent="0.35">
      <c r="A11" s="7" t="s">
        <v>62</v>
      </c>
      <c r="B11" s="57">
        <f>B15+B16+B17</f>
        <v>9796.029999999997</v>
      </c>
      <c r="C11" s="64" t="str">
        <f>IF(Travel!B6="",A33,Travel!B6)</f>
        <v>Figures include GST (where applicable)</v>
      </c>
      <c r="D11" s="5"/>
      <c r="E11" s="7" t="s">
        <v>63</v>
      </c>
      <c r="F11" s="32">
        <f>'Gifts and benefits'!C24</f>
        <v>12</v>
      </c>
      <c r="G11" s="28"/>
      <c r="H11" s="28"/>
      <c r="I11" s="28"/>
      <c r="J11" s="28"/>
      <c r="K11" s="28"/>
    </row>
    <row r="12" spans="1:11" ht="27.75" customHeight="1" x14ac:dyDescent="0.35">
      <c r="A12" s="7" t="s">
        <v>24</v>
      </c>
      <c r="B12" s="57">
        <f>Hospitality!B13</f>
        <v>0</v>
      </c>
      <c r="C12" s="64" t="str">
        <f>IF(Hospitality!B6="",A33,Hospitality!B6)</f>
        <v>Figures include GST (where applicable)</v>
      </c>
      <c r="D12" s="5"/>
      <c r="E12" s="7" t="s">
        <v>64</v>
      </c>
      <c r="F12" s="32">
        <f>'Gifts and benefits'!C25</f>
        <v>10</v>
      </c>
      <c r="G12" s="28"/>
      <c r="H12" s="28"/>
      <c r="I12" s="28"/>
      <c r="J12" s="28"/>
      <c r="K12" s="28"/>
    </row>
    <row r="13" spans="1:11" ht="27.75" customHeight="1" x14ac:dyDescent="0.25">
      <c r="A13" s="7" t="s">
        <v>65</v>
      </c>
      <c r="B13" s="57">
        <f>'All other expenses'!B16</f>
        <v>2189.63</v>
      </c>
      <c r="C13" s="64" t="str">
        <f>IF('All other expenses'!B6="",A33,'All other expenses'!B6)</f>
        <v>Figures include GST (where applicable)</v>
      </c>
      <c r="D13" s="5"/>
      <c r="E13" s="7" t="s">
        <v>66</v>
      </c>
      <c r="F13" s="32">
        <f>'Gifts and benefits'!C26</f>
        <v>2</v>
      </c>
      <c r="G13" s="16"/>
      <c r="H13" s="16"/>
      <c r="I13" s="16"/>
      <c r="J13" s="16"/>
      <c r="K13" s="16"/>
    </row>
    <row r="14" spans="1:11" ht="12.75" customHeight="1" x14ac:dyDescent="0.25">
      <c r="A14" s="6"/>
      <c r="B14" s="58"/>
      <c r="C14" s="65"/>
      <c r="D14" s="33"/>
      <c r="E14" s="5"/>
      <c r="F14" s="34"/>
      <c r="G14" s="16"/>
      <c r="H14" s="16"/>
      <c r="I14" s="16"/>
      <c r="J14" s="16"/>
      <c r="K14" s="16"/>
    </row>
    <row r="15" spans="1:11" ht="27.75" customHeight="1" x14ac:dyDescent="0.25">
      <c r="A15" s="8" t="s">
        <v>67</v>
      </c>
      <c r="B15" s="59">
        <f>Travel!B14</f>
        <v>0</v>
      </c>
      <c r="C15" s="66" t="str">
        <f>C11</f>
        <v>Figures include GST (where applicable)</v>
      </c>
      <c r="D15" s="5"/>
      <c r="E15" s="5"/>
      <c r="F15" s="34"/>
      <c r="G15" s="16"/>
      <c r="H15" s="16"/>
      <c r="I15" s="16"/>
      <c r="J15" s="16"/>
      <c r="K15" s="16"/>
    </row>
    <row r="16" spans="1:11" ht="27.75" customHeight="1" x14ac:dyDescent="0.25">
      <c r="A16" s="8" t="s">
        <v>68</v>
      </c>
      <c r="B16" s="59">
        <f>Travel!B57</f>
        <v>9225.8699999999972</v>
      </c>
      <c r="C16" s="66" t="str">
        <f>C11</f>
        <v>Figures include GST (where applicable)</v>
      </c>
      <c r="D16" s="35"/>
      <c r="E16" s="5"/>
      <c r="F16" s="36"/>
      <c r="G16" s="16"/>
      <c r="H16" s="16"/>
      <c r="I16" s="16"/>
      <c r="J16" s="16"/>
      <c r="K16" s="16"/>
    </row>
    <row r="17" spans="1:11" ht="27.75" customHeight="1" x14ac:dyDescent="0.25">
      <c r="A17" s="8" t="s">
        <v>69</v>
      </c>
      <c r="B17" s="59">
        <f>Travel!B73</f>
        <v>570.16</v>
      </c>
      <c r="C17" s="66" t="str">
        <f>C11</f>
        <v>Figures include GST (where applicable)</v>
      </c>
      <c r="D17" s="5"/>
      <c r="E17" s="5"/>
      <c r="F17" s="36"/>
      <c r="G17" s="16"/>
      <c r="H17" s="16"/>
      <c r="I17" s="16"/>
      <c r="J17" s="16"/>
      <c r="K17" s="16"/>
    </row>
    <row r="18" spans="1:11" ht="13" x14ac:dyDescent="0.3">
      <c r="A18" s="17" t="s">
        <v>70</v>
      </c>
      <c r="B18" s="18"/>
      <c r="C18" s="16"/>
      <c r="D18" s="16"/>
      <c r="E18" s="16"/>
      <c r="F18" s="16"/>
      <c r="G18" s="16"/>
      <c r="H18" s="16"/>
      <c r="I18" s="16"/>
      <c r="J18" s="16"/>
      <c r="K18" s="16"/>
    </row>
    <row r="19" spans="1:11" x14ac:dyDescent="0.25">
      <c r="A19" s="19" t="s">
        <v>71</v>
      </c>
      <c r="D19" s="16"/>
      <c r="E19" s="16"/>
      <c r="F19" s="16"/>
      <c r="G19" s="16"/>
      <c r="H19" s="16"/>
      <c r="I19" s="16"/>
      <c r="J19" s="16"/>
      <c r="K19" s="16"/>
    </row>
    <row r="20" spans="1:11" ht="12.65" customHeight="1" x14ac:dyDescent="0.25">
      <c r="A20" s="19" t="s">
        <v>72</v>
      </c>
      <c r="D20" s="16"/>
      <c r="E20" s="16"/>
      <c r="F20" s="16"/>
      <c r="G20" s="16"/>
      <c r="H20" s="16"/>
      <c r="I20" s="16"/>
      <c r="J20" s="16"/>
      <c r="K20" s="16"/>
    </row>
    <row r="21" spans="1:11" ht="12.65" customHeight="1" x14ac:dyDescent="0.25">
      <c r="A21" s="19" t="s">
        <v>73</v>
      </c>
      <c r="D21" s="16"/>
      <c r="E21" s="16"/>
      <c r="F21" s="16"/>
      <c r="G21" s="16"/>
      <c r="H21" s="16"/>
      <c r="I21" s="16"/>
      <c r="J21" s="16"/>
      <c r="K21" s="16"/>
    </row>
    <row r="22" spans="1:11" ht="12.65" customHeight="1" x14ac:dyDescent="0.25">
      <c r="A22" s="19" t="s">
        <v>74</v>
      </c>
      <c r="D22" s="16"/>
      <c r="E22" s="16"/>
      <c r="F22" s="16"/>
      <c r="G22" s="16"/>
      <c r="H22" s="16"/>
      <c r="I22" s="16"/>
      <c r="J22" s="16"/>
      <c r="K22" s="16"/>
    </row>
    <row r="23" spans="1:11" x14ac:dyDescent="0.25">
      <c r="A23" s="25"/>
      <c r="B23" s="16"/>
      <c r="C23" s="16"/>
      <c r="D23" s="16"/>
      <c r="E23" s="16"/>
      <c r="F23" s="16"/>
      <c r="G23" s="16"/>
      <c r="H23" s="16"/>
      <c r="I23" s="16"/>
      <c r="J23" s="16"/>
      <c r="K23" s="16"/>
    </row>
    <row r="24" spans="1:11" ht="13" hidden="1" x14ac:dyDescent="0.3">
      <c r="A24" s="11" t="s">
        <v>75</v>
      </c>
      <c r="B24" s="12"/>
      <c r="C24" s="12"/>
      <c r="D24" s="12"/>
      <c r="E24" s="12"/>
      <c r="F24" s="12"/>
      <c r="G24" s="16"/>
      <c r="H24" s="16"/>
      <c r="I24" s="16"/>
      <c r="J24" s="16"/>
      <c r="K24" s="16"/>
    </row>
    <row r="25" spans="1:11" ht="12.75" hidden="1" customHeight="1" x14ac:dyDescent="0.25">
      <c r="A25" s="10" t="s">
        <v>76</v>
      </c>
      <c r="B25" s="4"/>
      <c r="C25" s="4"/>
      <c r="D25" s="10"/>
      <c r="E25" s="10"/>
      <c r="F25" s="10"/>
      <c r="G25" s="16"/>
      <c r="H25" s="16"/>
      <c r="I25" s="16"/>
      <c r="J25" s="16"/>
      <c r="K25" s="16"/>
    </row>
    <row r="26" spans="1:11" hidden="1" x14ac:dyDescent="0.25">
      <c r="A26" s="9" t="s">
        <v>77</v>
      </c>
      <c r="B26" s="9"/>
      <c r="C26" s="9"/>
      <c r="D26" s="9"/>
      <c r="E26" s="9"/>
      <c r="F26" s="9"/>
      <c r="G26" s="16"/>
      <c r="H26" s="16"/>
      <c r="I26" s="16"/>
      <c r="J26" s="16"/>
      <c r="K26" s="16"/>
    </row>
    <row r="27" spans="1:11" hidden="1" x14ac:dyDescent="0.25">
      <c r="A27" s="9" t="s">
        <v>78</v>
      </c>
      <c r="B27" s="9"/>
      <c r="C27" s="9"/>
      <c r="D27" s="9"/>
      <c r="E27" s="9"/>
      <c r="F27" s="9"/>
      <c r="G27" s="16"/>
      <c r="H27" s="16"/>
      <c r="I27" s="16"/>
      <c r="J27" s="16"/>
      <c r="K27" s="16"/>
    </row>
    <row r="28" spans="1:11" hidden="1" x14ac:dyDescent="0.25">
      <c r="A28" s="10" t="s">
        <v>79</v>
      </c>
      <c r="B28" s="10"/>
      <c r="C28" s="10"/>
      <c r="D28" s="10"/>
      <c r="E28" s="10"/>
      <c r="F28" s="10"/>
      <c r="G28" s="16"/>
      <c r="H28" s="16"/>
      <c r="I28" s="16"/>
      <c r="J28" s="16"/>
      <c r="K28" s="16"/>
    </row>
    <row r="29" spans="1:11" hidden="1" x14ac:dyDescent="0.25">
      <c r="A29" s="10" t="s">
        <v>80</v>
      </c>
      <c r="B29" s="10"/>
      <c r="C29" s="10"/>
      <c r="D29" s="10"/>
      <c r="E29" s="10"/>
      <c r="F29" s="10"/>
      <c r="G29" s="16"/>
      <c r="H29" s="16"/>
      <c r="I29" s="16"/>
      <c r="J29" s="16"/>
      <c r="K29" s="16"/>
    </row>
    <row r="30" spans="1:11" hidden="1" x14ac:dyDescent="0.25">
      <c r="A30" s="9" t="s">
        <v>81</v>
      </c>
      <c r="B30" s="9"/>
      <c r="C30" s="9"/>
      <c r="D30" s="9"/>
      <c r="E30" s="9"/>
      <c r="F30" s="9"/>
      <c r="G30" s="16"/>
      <c r="H30" s="16"/>
      <c r="I30" s="16"/>
      <c r="J30" s="16"/>
      <c r="K30" s="16"/>
    </row>
    <row r="31" spans="1:11" hidden="1" x14ac:dyDescent="0.25">
      <c r="A31" s="9" t="s">
        <v>82</v>
      </c>
      <c r="B31" s="9"/>
      <c r="C31" s="9"/>
      <c r="D31" s="9"/>
      <c r="E31" s="9"/>
      <c r="F31" s="9"/>
      <c r="G31" s="16"/>
      <c r="H31" s="16"/>
      <c r="I31" s="16"/>
      <c r="J31" s="16"/>
      <c r="K31" s="16"/>
    </row>
    <row r="32" spans="1:11" hidden="1" x14ac:dyDescent="0.25">
      <c r="A32" s="9" t="s">
        <v>83</v>
      </c>
      <c r="B32" s="9"/>
      <c r="C32" s="9"/>
      <c r="D32" s="9"/>
      <c r="E32" s="9"/>
      <c r="F32" s="9"/>
      <c r="G32" s="16"/>
      <c r="H32" s="16"/>
      <c r="I32" s="16"/>
      <c r="J32" s="16"/>
      <c r="K32" s="16"/>
    </row>
    <row r="33" spans="1:11" hidden="1" x14ac:dyDescent="0.25">
      <c r="A33" s="10" t="s">
        <v>84</v>
      </c>
      <c r="B33" s="10"/>
      <c r="C33" s="10"/>
      <c r="D33" s="10"/>
      <c r="E33" s="10"/>
      <c r="F33" s="10"/>
      <c r="G33" s="16"/>
      <c r="H33" s="16"/>
      <c r="I33" s="16"/>
      <c r="J33" s="16"/>
      <c r="K33" s="16"/>
    </row>
    <row r="34" spans="1:11" hidden="1" x14ac:dyDescent="0.25">
      <c r="A34" s="10" t="s">
        <v>85</v>
      </c>
      <c r="B34" s="10"/>
      <c r="C34" s="10"/>
      <c r="D34" s="10"/>
      <c r="E34" s="10"/>
      <c r="F34" s="10"/>
      <c r="G34" s="16"/>
      <c r="H34" s="16"/>
      <c r="I34" s="16"/>
      <c r="J34" s="16"/>
      <c r="K34" s="16"/>
    </row>
    <row r="35" spans="1:11" hidden="1" x14ac:dyDescent="0.25">
      <c r="A35" s="9" t="s">
        <v>54</v>
      </c>
      <c r="B35" s="61"/>
      <c r="C35" s="61"/>
      <c r="D35" s="61"/>
      <c r="E35" s="61"/>
      <c r="F35" s="61"/>
      <c r="G35" s="16"/>
      <c r="H35" s="16"/>
      <c r="I35" s="16"/>
      <c r="J35" s="16"/>
      <c r="K35" s="16"/>
    </row>
    <row r="36" spans="1:11" hidden="1" x14ac:dyDescent="0.25">
      <c r="A36" s="9" t="s">
        <v>86</v>
      </c>
      <c r="B36" s="61"/>
      <c r="C36" s="61"/>
      <c r="D36" s="61"/>
      <c r="E36" s="61"/>
      <c r="F36" s="61"/>
      <c r="G36" s="16"/>
      <c r="H36" s="16"/>
      <c r="I36" s="16"/>
      <c r="J36" s="16"/>
      <c r="K36" s="16"/>
    </row>
    <row r="37" spans="1:11" hidden="1" x14ac:dyDescent="0.25">
      <c r="A37" s="9" t="s">
        <v>56</v>
      </c>
      <c r="B37" s="61"/>
      <c r="C37" s="61"/>
      <c r="D37" s="61"/>
      <c r="E37" s="61"/>
      <c r="F37" s="61"/>
      <c r="G37" s="16"/>
      <c r="H37" s="16"/>
      <c r="I37" s="16"/>
      <c r="J37" s="16"/>
      <c r="K37" s="16"/>
    </row>
    <row r="38" spans="1:11" hidden="1" x14ac:dyDescent="0.25">
      <c r="A38" s="10" t="s">
        <v>87</v>
      </c>
      <c r="B38" s="4"/>
      <c r="C38" s="4"/>
      <c r="D38" s="4"/>
      <c r="E38" s="4"/>
      <c r="F38" s="4"/>
      <c r="G38" s="16"/>
      <c r="H38" s="16"/>
      <c r="I38" s="16"/>
      <c r="J38" s="16"/>
      <c r="K38" s="16"/>
    </row>
    <row r="39" spans="1:11" hidden="1" x14ac:dyDescent="0.25">
      <c r="A39" s="4" t="s">
        <v>88</v>
      </c>
      <c r="B39" s="4"/>
      <c r="C39" s="4"/>
      <c r="D39" s="4"/>
      <c r="E39" s="4"/>
      <c r="F39" s="4"/>
      <c r="G39" s="16"/>
      <c r="H39" s="16"/>
      <c r="I39" s="16"/>
      <c r="J39" s="16"/>
      <c r="K39" s="16"/>
    </row>
    <row r="40" spans="1:11" hidden="1" x14ac:dyDescent="0.25">
      <c r="A40" s="4" t="s">
        <v>89</v>
      </c>
      <c r="B40" s="4"/>
      <c r="C40" s="4"/>
      <c r="D40" s="4"/>
      <c r="E40" s="4"/>
      <c r="F40" s="4"/>
      <c r="G40" s="16"/>
      <c r="H40" s="16"/>
      <c r="I40" s="16"/>
      <c r="J40" s="16"/>
      <c r="K40" s="16"/>
    </row>
    <row r="41" spans="1:11" hidden="1" x14ac:dyDescent="0.25">
      <c r="A41" s="4" t="s">
        <v>90</v>
      </c>
      <c r="B41" s="4"/>
      <c r="C41" s="4"/>
      <c r="D41" s="4"/>
      <c r="E41" s="4"/>
      <c r="F41" s="4"/>
      <c r="G41" s="16"/>
      <c r="H41" s="16"/>
      <c r="I41" s="16"/>
      <c r="J41" s="16"/>
      <c r="K41" s="16"/>
    </row>
    <row r="42" spans="1:11" hidden="1" x14ac:dyDescent="0.25">
      <c r="A42" s="4" t="s">
        <v>91</v>
      </c>
      <c r="B42" s="4"/>
      <c r="C42" s="4"/>
      <c r="D42" s="4"/>
      <c r="E42" s="4"/>
      <c r="F42" s="4"/>
      <c r="G42" s="16"/>
      <c r="H42" s="16"/>
      <c r="I42" s="16"/>
      <c r="J42" s="16"/>
      <c r="K42" s="16"/>
    </row>
    <row r="43" spans="1:11" hidden="1" x14ac:dyDescent="0.25">
      <c r="A43" s="4" t="s">
        <v>92</v>
      </c>
      <c r="B43" s="4"/>
      <c r="C43" s="4"/>
      <c r="D43" s="4"/>
      <c r="E43" s="4"/>
      <c r="F43" s="4"/>
      <c r="G43" s="16"/>
      <c r="H43" s="16"/>
      <c r="I43" s="16"/>
      <c r="J43" s="16"/>
      <c r="K43" s="16"/>
    </row>
    <row r="44" spans="1:11" hidden="1" x14ac:dyDescent="0.25">
      <c r="A44" s="62" t="s">
        <v>93</v>
      </c>
      <c r="B44" s="61"/>
      <c r="C44" s="61"/>
      <c r="D44" s="61"/>
      <c r="E44" s="61"/>
      <c r="F44" s="61"/>
      <c r="G44" s="16"/>
      <c r="H44" s="16"/>
      <c r="I44" s="16"/>
      <c r="J44" s="16"/>
      <c r="K44" s="16"/>
    </row>
    <row r="45" spans="1:11" hidden="1" x14ac:dyDescent="0.25">
      <c r="A45" s="61" t="s">
        <v>94</v>
      </c>
      <c r="B45" s="61"/>
      <c r="C45" s="61"/>
      <c r="D45" s="61"/>
      <c r="E45" s="61"/>
      <c r="F45" s="61"/>
      <c r="G45" s="16"/>
      <c r="H45" s="16"/>
      <c r="I45" s="16"/>
      <c r="J45" s="16"/>
      <c r="K45" s="16"/>
    </row>
    <row r="46" spans="1:11" hidden="1" x14ac:dyDescent="0.25">
      <c r="A46" s="37">
        <v>-20000</v>
      </c>
      <c r="B46" s="4"/>
      <c r="C46" s="4"/>
      <c r="D46" s="4"/>
      <c r="E46" s="4"/>
      <c r="F46" s="4"/>
      <c r="G46" s="16"/>
      <c r="H46" s="16"/>
      <c r="I46" s="16"/>
      <c r="J46" s="16"/>
      <c r="K46" s="16"/>
    </row>
    <row r="47" spans="1:11" ht="25" hidden="1" x14ac:dyDescent="0.25">
      <c r="A47" s="79" t="s">
        <v>95</v>
      </c>
      <c r="B47" s="61"/>
      <c r="C47" s="61"/>
      <c r="D47" s="61"/>
      <c r="E47" s="61"/>
      <c r="F47" s="61"/>
      <c r="G47" s="16"/>
      <c r="H47" s="16"/>
      <c r="I47" s="16"/>
      <c r="J47" s="16"/>
      <c r="K47" s="16"/>
    </row>
    <row r="48" spans="1:11" ht="25" hidden="1" x14ac:dyDescent="0.25">
      <c r="A48" s="79" t="s">
        <v>96</v>
      </c>
      <c r="B48" s="61"/>
      <c r="C48" s="61"/>
      <c r="D48" s="61"/>
      <c r="E48" s="61"/>
      <c r="F48" s="61"/>
      <c r="G48" s="16"/>
      <c r="H48" s="16"/>
      <c r="I48" s="16"/>
      <c r="J48" s="16"/>
      <c r="K48" s="16"/>
    </row>
    <row r="49" spans="1:11" ht="25" hidden="1" x14ac:dyDescent="0.25">
      <c r="A49" s="80" t="s">
        <v>97</v>
      </c>
      <c r="B49" s="4"/>
      <c r="C49" s="4"/>
      <c r="D49" s="4"/>
      <c r="E49" s="4"/>
      <c r="F49" s="4"/>
      <c r="G49" s="16"/>
      <c r="H49" s="16"/>
      <c r="I49" s="16"/>
      <c r="J49" s="16"/>
      <c r="K49" s="16"/>
    </row>
    <row r="50" spans="1:11" ht="25" hidden="1" x14ac:dyDescent="0.25">
      <c r="A50" s="80" t="s">
        <v>98</v>
      </c>
      <c r="B50" s="4"/>
      <c r="C50" s="4"/>
      <c r="D50" s="4"/>
      <c r="E50" s="4"/>
      <c r="F50" s="4"/>
      <c r="G50" s="16"/>
      <c r="H50" s="16"/>
      <c r="I50" s="16"/>
      <c r="J50" s="16"/>
      <c r="K50" s="16"/>
    </row>
    <row r="51" spans="1:11" ht="37.5" hidden="1" x14ac:dyDescent="0.3">
      <c r="A51" s="80" t="s">
        <v>99</v>
      </c>
      <c r="B51" s="72"/>
      <c r="C51" s="72"/>
      <c r="D51" s="72"/>
      <c r="E51" s="10"/>
      <c r="F51" s="10"/>
      <c r="G51" s="16"/>
      <c r="H51" s="16"/>
      <c r="I51" s="16"/>
      <c r="J51" s="16"/>
      <c r="K51" s="16"/>
    </row>
    <row r="52" spans="1:11" ht="13" hidden="1" x14ac:dyDescent="0.3">
      <c r="A52" s="77" t="s">
        <v>100</v>
      </c>
      <c r="B52" s="71"/>
      <c r="C52" s="71"/>
      <c r="D52" s="71"/>
      <c r="E52" s="9"/>
      <c r="F52" s="9" t="b">
        <v>1</v>
      </c>
      <c r="G52" s="16"/>
      <c r="H52" s="16"/>
      <c r="I52" s="16"/>
      <c r="J52" s="16"/>
      <c r="K52" s="16"/>
    </row>
    <row r="53" spans="1:11" ht="13" hidden="1" x14ac:dyDescent="0.3">
      <c r="A53" s="78" t="s">
        <v>101</v>
      </c>
      <c r="B53" s="77"/>
      <c r="C53" s="77"/>
      <c r="D53" s="77"/>
      <c r="E53" s="9"/>
      <c r="F53" s="9" t="b">
        <v>0</v>
      </c>
      <c r="G53" s="16"/>
      <c r="H53" s="16"/>
      <c r="I53" s="16"/>
      <c r="J53" s="16"/>
      <c r="K53" s="16"/>
    </row>
    <row r="54" spans="1:11" ht="13" hidden="1" x14ac:dyDescent="0.25">
      <c r="A54" s="81"/>
      <c r="B54" s="73">
        <f>COUNT(Travel!B12:B13)</f>
        <v>0</v>
      </c>
      <c r="C54" s="73"/>
      <c r="D54" s="73">
        <f>COUNTIF(Travel!D12:D13,"*")</f>
        <v>0</v>
      </c>
      <c r="E54" s="74"/>
      <c r="F54" s="74" t="b">
        <f>MIN(B54,D54)=MAX(B54,D54)</f>
        <v>1</v>
      </c>
      <c r="G54" s="16"/>
      <c r="H54" s="16"/>
      <c r="I54" s="16"/>
      <c r="J54" s="16"/>
      <c r="K54" s="16"/>
    </row>
    <row r="55" spans="1:11" ht="13" hidden="1" x14ac:dyDescent="0.25">
      <c r="A55" s="81" t="s">
        <v>102</v>
      </c>
      <c r="B55" s="73">
        <f>COUNT(Travel!B18:B56)</f>
        <v>38</v>
      </c>
      <c r="C55" s="73"/>
      <c r="D55" s="73">
        <f>COUNTIF(Travel!D18:D56,"*")</f>
        <v>38</v>
      </c>
      <c r="E55" s="74"/>
      <c r="F55" s="74" t="b">
        <f>MIN(B55,D55)=MAX(B55,D55)</f>
        <v>1</v>
      </c>
    </row>
    <row r="56" spans="1:11" ht="13" hidden="1" x14ac:dyDescent="0.3">
      <c r="A56" s="82"/>
      <c r="B56" s="73">
        <f>COUNT(Travel!B62:B72)</f>
        <v>10</v>
      </c>
      <c r="C56" s="73"/>
      <c r="D56" s="73">
        <f>COUNTIF(Travel!D72:D72,"*")</f>
        <v>0</v>
      </c>
      <c r="E56" s="74"/>
      <c r="F56" s="74" t="b">
        <f>MIN(B56,D56)=MAX(B56,D56)</f>
        <v>0</v>
      </c>
    </row>
    <row r="57" spans="1:11" ht="13" hidden="1" x14ac:dyDescent="0.3">
      <c r="A57" s="83" t="s">
        <v>103</v>
      </c>
      <c r="B57" s="75">
        <f>COUNT(Hospitality!B11:B12)</f>
        <v>0</v>
      </c>
      <c r="C57" s="75"/>
      <c r="D57" s="75">
        <f>COUNTIF(Hospitality!D11:D12,"*")</f>
        <v>0</v>
      </c>
      <c r="E57" s="76"/>
      <c r="F57" s="76" t="b">
        <f>MIN(B57,D57)=MAX(B57,D57)</f>
        <v>1</v>
      </c>
    </row>
    <row r="58" spans="1:11" ht="13" hidden="1" x14ac:dyDescent="0.3">
      <c r="A58" s="84" t="s">
        <v>104</v>
      </c>
      <c r="B58" s="74">
        <f>COUNT('All other expenses'!B11:B15)</f>
        <v>3</v>
      </c>
      <c r="C58" s="74"/>
      <c r="D58" s="74">
        <f>COUNTIF('All other expenses'!D11:D15,"*")</f>
        <v>3</v>
      </c>
      <c r="E58" s="74"/>
      <c r="F58" s="74" t="b">
        <f>MIN(B58,D58)=MAX(B58,D58)</f>
        <v>1</v>
      </c>
    </row>
    <row r="59" spans="1:11" ht="13" hidden="1" x14ac:dyDescent="0.3">
      <c r="A59" s="83" t="s">
        <v>105</v>
      </c>
      <c r="B59" s="75">
        <f>COUNTIF('Gifts and benefits'!B11:B23,"*")</f>
        <v>12</v>
      </c>
      <c r="C59" s="75">
        <f>COUNTIF('Gifts and benefits'!C11:C23,"*")</f>
        <v>12</v>
      </c>
      <c r="D59" s="75"/>
      <c r="E59" s="75">
        <f>COUNTA('Gifts and benefits'!E11:E23)</f>
        <v>12</v>
      </c>
      <c r="F59" s="76" t="b">
        <f>MIN(B59,C59,E59)=MAX(B59,C59,E59)</f>
        <v>1</v>
      </c>
    </row>
    <row r="60" spans="1:11" x14ac:dyDescent="0.25"/>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$A$35</formula>
    </cfRule>
  </conditionalFormatting>
  <conditionalFormatting sqref="B8:F8">
    <cfRule type="cellIs" dxfId="0" priority="1" operator="equal">
      <formula>$A$37</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$A$35:$A$36</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&amp;C&amp;"Aptos"&amp;10&amp;K000000 IN-CONFIDENCE&amp;1#_x000D_</oddHeader>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0"/>
  <sheetViews>
    <sheetView topLeftCell="A75" zoomScaleNormal="100" workbookViewId="0">
      <selection activeCell="A13" sqref="A13:XFD2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50" t="s">
        <v>106</v>
      </c>
      <c r="B1" s="150"/>
      <c r="C1" s="150"/>
      <c r="D1" s="150"/>
      <c r="E1" s="150"/>
      <c r="F1" s="16"/>
    </row>
    <row r="2" spans="1:6" ht="21" customHeight="1" x14ac:dyDescent="0.25">
      <c r="A2" s="3" t="s">
        <v>107</v>
      </c>
      <c r="B2" s="151" t="str">
        <f>'Summary and sign-off'!B2:F2</f>
        <v>Ministry of Disabled People</v>
      </c>
      <c r="C2" s="151"/>
      <c r="D2" s="151"/>
      <c r="E2" s="151"/>
      <c r="F2" s="16"/>
    </row>
    <row r="3" spans="1:6" ht="31" x14ac:dyDescent="0.25">
      <c r="A3" s="3" t="s">
        <v>108</v>
      </c>
      <c r="B3" s="151" t="str">
        <f>'Summary and sign-off'!B3:F3</f>
        <v>Paula Margaret Tesoriero</v>
      </c>
      <c r="C3" s="151"/>
      <c r="D3" s="151"/>
      <c r="E3" s="151"/>
      <c r="F3" s="16"/>
    </row>
    <row r="4" spans="1:6" ht="21" customHeight="1" x14ac:dyDescent="0.25">
      <c r="A4" s="3" t="s">
        <v>109</v>
      </c>
      <c r="B4" s="151">
        <f>'Summary and sign-off'!B4:F4</f>
        <v>45839</v>
      </c>
      <c r="C4" s="151"/>
      <c r="D4" s="151"/>
      <c r="E4" s="151"/>
      <c r="F4" s="16"/>
    </row>
    <row r="5" spans="1:6" ht="21" customHeight="1" x14ac:dyDescent="0.25">
      <c r="A5" s="3" t="s">
        <v>110</v>
      </c>
      <c r="B5" s="151">
        <f>'Summary and sign-off'!B5:F5</f>
        <v>46203</v>
      </c>
      <c r="C5" s="151"/>
      <c r="D5" s="151"/>
      <c r="E5" s="151"/>
      <c r="F5" s="16"/>
    </row>
    <row r="6" spans="1:6" ht="21" customHeight="1" x14ac:dyDescent="0.25">
      <c r="A6" s="3" t="s">
        <v>111</v>
      </c>
      <c r="B6" s="152" t="s">
        <v>77</v>
      </c>
      <c r="C6" s="152"/>
      <c r="D6" s="152"/>
      <c r="E6" s="152"/>
      <c r="F6" s="16"/>
    </row>
    <row r="7" spans="1:6" ht="21" customHeight="1" x14ac:dyDescent="0.25">
      <c r="A7" s="3" t="s">
        <v>52</v>
      </c>
      <c r="B7" s="152" t="s">
        <v>80</v>
      </c>
      <c r="C7" s="152"/>
      <c r="D7" s="152"/>
      <c r="E7" s="152"/>
      <c r="F7" s="16"/>
    </row>
    <row r="8" spans="1:6" ht="36" customHeight="1" x14ac:dyDescent="0.3">
      <c r="A8" s="159" t="s">
        <v>112</v>
      </c>
      <c r="B8" s="149"/>
      <c r="C8" s="149"/>
      <c r="D8" s="149"/>
      <c r="E8" s="149"/>
      <c r="F8" s="18"/>
    </row>
    <row r="9" spans="1:6" ht="36" customHeight="1" x14ac:dyDescent="0.3">
      <c r="A9" s="160" t="s">
        <v>113</v>
      </c>
      <c r="B9" s="161"/>
      <c r="C9" s="161"/>
      <c r="D9" s="161"/>
      <c r="E9" s="161"/>
      <c r="F9" s="18"/>
    </row>
    <row r="10" spans="1:6" ht="24.75" customHeight="1" x14ac:dyDescent="0.35">
      <c r="A10" s="158" t="s">
        <v>114</v>
      </c>
      <c r="B10" s="162"/>
      <c r="C10" s="158"/>
      <c r="D10" s="158"/>
      <c r="E10" s="158"/>
      <c r="F10" s="28"/>
    </row>
    <row r="11" spans="1:6" ht="28.5" customHeight="1" x14ac:dyDescent="0.25">
      <c r="A11" s="23" t="s">
        <v>115</v>
      </c>
      <c r="B11" s="23" t="s">
        <v>116</v>
      </c>
      <c r="C11" s="23" t="s">
        <v>117</v>
      </c>
      <c r="D11" s="23" t="s">
        <v>118</v>
      </c>
      <c r="E11" s="23" t="s">
        <v>119</v>
      </c>
      <c r="F11" s="29"/>
    </row>
    <row r="12" spans="1:6" s="2" customFormat="1" x14ac:dyDescent="0.25">
      <c r="A12" s="114"/>
      <c r="B12" s="115"/>
      <c r="C12" s="116" t="s">
        <v>171</v>
      </c>
      <c r="D12" s="116"/>
      <c r="E12" s="117"/>
      <c r="F12" s="1"/>
    </row>
    <row r="13" spans="1:6" s="2" customFormat="1" hidden="1" x14ac:dyDescent="0.25">
      <c r="A13" s="101"/>
      <c r="B13" s="102"/>
      <c r="C13" s="103"/>
      <c r="D13" s="103"/>
      <c r="E13" s="104"/>
      <c r="F13" s="1"/>
    </row>
    <row r="14" spans="1:6" ht="19.5" customHeight="1" x14ac:dyDescent="0.25">
      <c r="A14" s="69" t="s">
        <v>120</v>
      </c>
      <c r="B14" s="70">
        <f>SUM(B12:B13)</f>
        <v>0</v>
      </c>
      <c r="C14" s="121" t="str">
        <f>IF(SUBTOTAL(3,B12:B13)=SUBTOTAL(103,B12:B13),'Summary and sign-off'!$A$47,'Summary and sign-off'!$A$48)</f>
        <v>Check - there are no hidden rows with data</v>
      </c>
      <c r="D14" s="148" t="str">
        <f>IF('Summary and sign-off'!F54='Summary and sign-off'!F53,'Summary and sign-off'!A50,'Summary and sign-off'!A49)</f>
        <v>Check - each entry provides sufficient information</v>
      </c>
      <c r="E14" s="148"/>
      <c r="F14" s="16"/>
    </row>
    <row r="15" spans="1:6" ht="10.5" customHeight="1" x14ac:dyDescent="0.3">
      <c r="A15" s="16"/>
      <c r="B15" s="18"/>
      <c r="C15" s="16"/>
      <c r="D15" s="16"/>
      <c r="E15" s="16"/>
      <c r="F15" s="16"/>
    </row>
    <row r="16" spans="1:6" ht="24.75" customHeight="1" x14ac:dyDescent="0.35">
      <c r="A16" s="158" t="s">
        <v>121</v>
      </c>
      <c r="B16" s="158"/>
      <c r="C16" s="158"/>
      <c r="D16" s="158"/>
      <c r="E16" s="158"/>
      <c r="F16" s="28"/>
    </row>
    <row r="17" spans="1:6" ht="32.5" customHeight="1" x14ac:dyDescent="0.25">
      <c r="A17" s="23" t="s">
        <v>115</v>
      </c>
      <c r="B17" s="23" t="s">
        <v>59</v>
      </c>
      <c r="C17" s="23" t="s">
        <v>122</v>
      </c>
      <c r="D17" s="23" t="s">
        <v>118</v>
      </c>
      <c r="E17" s="23" t="s">
        <v>119</v>
      </c>
      <c r="F17" s="29"/>
    </row>
    <row r="18" spans="1:6" s="2" customFormat="1" ht="13.5" x14ac:dyDescent="0.3">
      <c r="A18" s="134">
        <v>45902</v>
      </c>
      <c r="B18" s="136">
        <v>42.72</v>
      </c>
      <c r="C18" s="130" t="s">
        <v>208</v>
      </c>
      <c r="D18" s="130" t="s">
        <v>235</v>
      </c>
      <c r="E18" s="130" t="s">
        <v>218</v>
      </c>
    </row>
    <row r="19" spans="1:6" s="2" customFormat="1" ht="13.5" x14ac:dyDescent="0.3">
      <c r="A19" s="134">
        <v>45902</v>
      </c>
      <c r="B19" s="136">
        <v>359.02</v>
      </c>
      <c r="C19" s="130" t="s">
        <v>208</v>
      </c>
      <c r="D19" s="130" t="s">
        <v>236</v>
      </c>
      <c r="E19" s="130" t="s">
        <v>218</v>
      </c>
    </row>
    <row r="20" spans="1:6" s="2" customFormat="1" ht="13.5" x14ac:dyDescent="0.3">
      <c r="A20" s="134">
        <v>45902</v>
      </c>
      <c r="B20" s="136">
        <v>180</v>
      </c>
      <c r="C20" s="130" t="s">
        <v>208</v>
      </c>
      <c r="D20" s="130" t="s">
        <v>225</v>
      </c>
      <c r="E20" s="130" t="s">
        <v>218</v>
      </c>
    </row>
    <row r="21" spans="1:6" s="2" customFormat="1" ht="13.5" x14ac:dyDescent="0.3">
      <c r="A21" s="137">
        <v>45902</v>
      </c>
      <c r="B21" s="132">
        <v>237.6</v>
      </c>
      <c r="C21" s="130" t="s">
        <v>208</v>
      </c>
      <c r="D21" s="131" t="s">
        <v>252</v>
      </c>
      <c r="E21" s="130" t="s">
        <v>218</v>
      </c>
    </row>
    <row r="22" spans="1:6" s="2" customFormat="1" ht="13.5" x14ac:dyDescent="0.3">
      <c r="A22" s="134">
        <v>45919</v>
      </c>
      <c r="B22" s="136">
        <v>7.53</v>
      </c>
      <c r="C22" s="130" t="s">
        <v>239</v>
      </c>
      <c r="D22" s="130" t="s">
        <v>235</v>
      </c>
      <c r="E22" s="130" t="s">
        <v>218</v>
      </c>
    </row>
    <row r="23" spans="1:6" s="2" customFormat="1" ht="13.5" x14ac:dyDescent="0.3">
      <c r="A23" s="137">
        <v>45924</v>
      </c>
      <c r="B23" s="132">
        <v>205.7</v>
      </c>
      <c r="C23" s="130" t="s">
        <v>239</v>
      </c>
      <c r="D23" s="131" t="s">
        <v>252</v>
      </c>
      <c r="E23" s="140" t="s">
        <v>207</v>
      </c>
    </row>
    <row r="24" spans="1:6" s="2" customFormat="1" ht="13.5" x14ac:dyDescent="0.3">
      <c r="A24" s="134">
        <v>45924</v>
      </c>
      <c r="B24" s="136">
        <v>701.73</v>
      </c>
      <c r="C24" s="130" t="s">
        <v>239</v>
      </c>
      <c r="D24" s="130" t="s">
        <v>236</v>
      </c>
      <c r="E24" s="130" t="s">
        <v>218</v>
      </c>
    </row>
    <row r="25" spans="1:6" s="2" customFormat="1" ht="13.5" x14ac:dyDescent="0.3">
      <c r="A25" s="137">
        <v>45924</v>
      </c>
      <c r="B25" s="132">
        <v>54.78</v>
      </c>
      <c r="C25" s="131" t="s">
        <v>219</v>
      </c>
      <c r="D25" s="131" t="s">
        <v>206</v>
      </c>
      <c r="E25" s="130" t="s">
        <v>218</v>
      </c>
    </row>
    <row r="26" spans="1:6" s="2" customFormat="1" ht="13.5" x14ac:dyDescent="0.3">
      <c r="A26" s="134">
        <v>45966</v>
      </c>
      <c r="B26" s="136">
        <v>56.87</v>
      </c>
      <c r="C26" s="130" t="s">
        <v>210</v>
      </c>
      <c r="D26" s="130" t="s">
        <v>235</v>
      </c>
      <c r="E26" s="130" t="s">
        <v>218</v>
      </c>
    </row>
    <row r="27" spans="1:6" s="2" customFormat="1" ht="13.5" x14ac:dyDescent="0.3">
      <c r="A27" s="134">
        <v>45986</v>
      </c>
      <c r="B27" s="136">
        <v>618.66999999999996</v>
      </c>
      <c r="C27" s="130" t="s">
        <v>210</v>
      </c>
      <c r="D27" s="130" t="s">
        <v>236</v>
      </c>
      <c r="E27" s="130" t="s">
        <v>218</v>
      </c>
    </row>
    <row r="28" spans="1:6" s="2" customFormat="1" ht="13.5" x14ac:dyDescent="0.3">
      <c r="A28" s="134">
        <v>45986</v>
      </c>
      <c r="B28" s="136">
        <v>279</v>
      </c>
      <c r="C28" s="130" t="s">
        <v>210</v>
      </c>
      <c r="D28" s="130" t="s">
        <v>225</v>
      </c>
      <c r="E28" s="130" t="s">
        <v>218</v>
      </c>
    </row>
    <row r="29" spans="1:6" s="2" customFormat="1" ht="13.5" x14ac:dyDescent="0.3">
      <c r="A29" s="138">
        <v>45987</v>
      </c>
      <c r="B29" s="129">
        <v>336.6</v>
      </c>
      <c r="C29" s="131" t="s">
        <v>210</v>
      </c>
      <c r="D29" s="131" t="s">
        <v>252</v>
      </c>
      <c r="E29" s="130" t="s">
        <v>218</v>
      </c>
    </row>
    <row r="30" spans="1:6" s="2" customFormat="1" ht="13.5" x14ac:dyDescent="0.3">
      <c r="A30" s="138">
        <v>45987</v>
      </c>
      <c r="B30" s="129">
        <v>15.18</v>
      </c>
      <c r="C30" s="131" t="s">
        <v>234</v>
      </c>
      <c r="D30" s="131" t="s">
        <v>206</v>
      </c>
      <c r="E30" s="130" t="s">
        <v>218</v>
      </c>
    </row>
    <row r="31" spans="1:6" s="2" customFormat="1" ht="13.5" x14ac:dyDescent="0.3">
      <c r="A31" s="138">
        <v>45987</v>
      </c>
      <c r="B31" s="129">
        <v>47.85</v>
      </c>
      <c r="C31" s="131" t="s">
        <v>246</v>
      </c>
      <c r="D31" s="131" t="s">
        <v>206</v>
      </c>
      <c r="E31" s="130" t="s">
        <v>218</v>
      </c>
    </row>
    <row r="32" spans="1:6" s="2" customFormat="1" ht="13.5" x14ac:dyDescent="0.3">
      <c r="A32" s="134">
        <v>45948</v>
      </c>
      <c r="B32" s="135">
        <v>97.92</v>
      </c>
      <c r="C32" s="130" t="s">
        <v>248</v>
      </c>
      <c r="D32" s="130" t="s">
        <v>235</v>
      </c>
      <c r="E32" s="130" t="s">
        <v>220</v>
      </c>
    </row>
    <row r="33" spans="1:5" s="2" customFormat="1" ht="13.5" x14ac:dyDescent="0.3">
      <c r="A33" s="137">
        <v>45994</v>
      </c>
      <c r="B33" s="132">
        <v>194.15</v>
      </c>
      <c r="C33" s="130" t="s">
        <v>248</v>
      </c>
      <c r="D33" s="131" t="s">
        <v>252</v>
      </c>
      <c r="E33" s="140" t="s">
        <v>207</v>
      </c>
    </row>
    <row r="34" spans="1:5" s="2" customFormat="1" ht="13.5" x14ac:dyDescent="0.3">
      <c r="A34" s="134">
        <v>45994</v>
      </c>
      <c r="B34" s="135">
        <v>413.02</v>
      </c>
      <c r="C34" s="130" t="s">
        <v>248</v>
      </c>
      <c r="D34" s="130" t="s">
        <v>236</v>
      </c>
      <c r="E34" s="130" t="s">
        <v>220</v>
      </c>
    </row>
    <row r="35" spans="1:5" s="2" customFormat="1" ht="13.5" x14ac:dyDescent="0.3">
      <c r="A35" s="134">
        <v>46057</v>
      </c>
      <c r="B35" s="136">
        <v>951.54</v>
      </c>
      <c r="C35" s="130" t="s">
        <v>249</v>
      </c>
      <c r="D35" s="130" t="s">
        <v>236</v>
      </c>
      <c r="E35" s="130" t="s">
        <v>222</v>
      </c>
    </row>
    <row r="36" spans="1:5" s="2" customFormat="1" ht="13.5" x14ac:dyDescent="0.3">
      <c r="A36" s="134">
        <v>46057</v>
      </c>
      <c r="B36" s="136">
        <v>577.44000000000005</v>
      </c>
      <c r="C36" s="130" t="s">
        <v>249</v>
      </c>
      <c r="D36" s="130" t="s">
        <v>226</v>
      </c>
      <c r="E36" s="130" t="s">
        <v>222</v>
      </c>
    </row>
    <row r="37" spans="1:5" s="2" customFormat="1" ht="13.5" x14ac:dyDescent="0.3">
      <c r="A37" s="139">
        <v>46057</v>
      </c>
      <c r="B37" s="133">
        <v>34.94</v>
      </c>
      <c r="C37" s="130" t="s">
        <v>249</v>
      </c>
      <c r="D37" s="130" t="s">
        <v>237</v>
      </c>
      <c r="E37" s="130" t="s">
        <v>221</v>
      </c>
    </row>
    <row r="38" spans="1:5" s="2" customFormat="1" ht="13.5" x14ac:dyDescent="0.3">
      <c r="A38" s="134">
        <v>46057</v>
      </c>
      <c r="B38" s="136">
        <v>29.84</v>
      </c>
      <c r="C38" s="130" t="s">
        <v>249</v>
      </c>
      <c r="D38" s="130" t="s">
        <v>235</v>
      </c>
      <c r="E38" s="130" t="s">
        <v>222</v>
      </c>
    </row>
    <row r="39" spans="1:5" s="2" customFormat="1" ht="13.5" x14ac:dyDescent="0.3">
      <c r="A39" s="137">
        <v>46059</v>
      </c>
      <c r="B39" s="132">
        <v>94.38</v>
      </c>
      <c r="C39" s="130" t="s">
        <v>249</v>
      </c>
      <c r="D39" s="131" t="s">
        <v>252</v>
      </c>
      <c r="E39" s="130" t="s">
        <v>221</v>
      </c>
    </row>
    <row r="40" spans="1:5" s="2" customFormat="1" ht="13.5" x14ac:dyDescent="0.3">
      <c r="A40" s="137">
        <v>46098</v>
      </c>
      <c r="B40" s="132">
        <v>103.18</v>
      </c>
      <c r="C40" s="131" t="s">
        <v>223</v>
      </c>
      <c r="D40" s="131" t="s">
        <v>206</v>
      </c>
      <c r="E40" s="130" t="s">
        <v>218</v>
      </c>
    </row>
    <row r="41" spans="1:5" s="2" customFormat="1" ht="13.5" x14ac:dyDescent="0.3">
      <c r="A41" s="134">
        <v>46070</v>
      </c>
      <c r="B41" s="136">
        <v>7.53</v>
      </c>
      <c r="C41" s="130" t="s">
        <v>212</v>
      </c>
      <c r="D41" s="130" t="s">
        <v>235</v>
      </c>
      <c r="E41" s="130" t="s">
        <v>218</v>
      </c>
    </row>
    <row r="42" spans="1:5" s="2" customFormat="1" ht="13.5" x14ac:dyDescent="0.3">
      <c r="A42" s="137">
        <v>46098</v>
      </c>
      <c r="B42" s="132">
        <v>256.74</v>
      </c>
      <c r="C42" s="130" t="s">
        <v>212</v>
      </c>
      <c r="D42" s="131" t="s">
        <v>252</v>
      </c>
      <c r="E42" s="140" t="s">
        <v>207</v>
      </c>
    </row>
    <row r="43" spans="1:5" s="2" customFormat="1" ht="13.5" x14ac:dyDescent="0.3">
      <c r="A43" s="134">
        <v>46098</v>
      </c>
      <c r="B43" s="136">
        <v>386.86</v>
      </c>
      <c r="C43" s="130" t="s">
        <v>212</v>
      </c>
      <c r="D43" s="130" t="s">
        <v>236</v>
      </c>
      <c r="E43" s="130" t="s">
        <v>218</v>
      </c>
    </row>
    <row r="44" spans="1:5" s="2" customFormat="1" ht="13.5" x14ac:dyDescent="0.3">
      <c r="A44" s="134">
        <v>46094</v>
      </c>
      <c r="B44" s="136">
        <v>20.41</v>
      </c>
      <c r="C44" s="130" t="s">
        <v>213</v>
      </c>
      <c r="D44" s="130" t="s">
        <v>235</v>
      </c>
      <c r="E44" s="130" t="s">
        <v>207</v>
      </c>
    </row>
    <row r="45" spans="1:5" s="2" customFormat="1" ht="13.5" x14ac:dyDescent="0.3">
      <c r="A45" s="134">
        <v>46112</v>
      </c>
      <c r="B45" s="136">
        <v>622.73</v>
      </c>
      <c r="C45" s="130" t="s">
        <v>213</v>
      </c>
      <c r="D45" s="130" t="s">
        <v>236</v>
      </c>
      <c r="E45" s="130" t="s">
        <v>207</v>
      </c>
    </row>
    <row r="46" spans="1:5" s="2" customFormat="1" ht="13.5" x14ac:dyDescent="0.3">
      <c r="A46" s="137">
        <v>46112</v>
      </c>
      <c r="B46" s="132">
        <v>275.11</v>
      </c>
      <c r="C46" s="130" t="s">
        <v>213</v>
      </c>
      <c r="D46" s="131" t="s">
        <v>252</v>
      </c>
      <c r="E46" s="130" t="s">
        <v>218</v>
      </c>
    </row>
    <row r="47" spans="1:5" s="2" customFormat="1" ht="13.5" x14ac:dyDescent="0.3">
      <c r="A47" s="138">
        <v>46160</v>
      </c>
      <c r="B47" s="129">
        <v>189.78</v>
      </c>
      <c r="C47" s="130" t="s">
        <v>238</v>
      </c>
      <c r="D47" s="131" t="s">
        <v>252</v>
      </c>
      <c r="E47" s="140" t="s">
        <v>207</v>
      </c>
    </row>
    <row r="48" spans="1:5" s="2" customFormat="1" ht="13.5" x14ac:dyDescent="0.3">
      <c r="A48" s="134">
        <v>46160</v>
      </c>
      <c r="B48" s="135">
        <v>593.62</v>
      </c>
      <c r="C48" s="130" t="s">
        <v>238</v>
      </c>
      <c r="D48" s="130" t="s">
        <v>236</v>
      </c>
      <c r="E48" s="130" t="s">
        <v>220</v>
      </c>
    </row>
    <row r="49" spans="1:6" s="2" customFormat="1" ht="13.5" x14ac:dyDescent="0.3">
      <c r="A49" s="134">
        <v>46165</v>
      </c>
      <c r="B49" s="135">
        <v>33.29</v>
      </c>
      <c r="C49" s="130" t="s">
        <v>238</v>
      </c>
      <c r="D49" s="130" t="s">
        <v>235</v>
      </c>
      <c r="E49" s="130" t="s">
        <v>224</v>
      </c>
    </row>
    <row r="50" spans="1:6" s="2" customFormat="1" ht="13.5" x14ac:dyDescent="0.3">
      <c r="A50" s="134">
        <v>46163</v>
      </c>
      <c r="B50" s="135">
        <v>799.12</v>
      </c>
      <c r="C50" s="130" t="s">
        <v>215</v>
      </c>
      <c r="D50" s="130" t="s">
        <v>236</v>
      </c>
      <c r="E50" s="130" t="s">
        <v>224</v>
      </c>
    </row>
    <row r="51" spans="1:6" s="2" customFormat="1" ht="13.5" x14ac:dyDescent="0.3">
      <c r="A51" s="134">
        <v>46163</v>
      </c>
      <c r="B51" s="135">
        <v>183.08</v>
      </c>
      <c r="C51" s="130" t="s">
        <v>215</v>
      </c>
      <c r="D51" s="130" t="s">
        <v>225</v>
      </c>
      <c r="E51" s="130" t="s">
        <v>224</v>
      </c>
    </row>
    <row r="52" spans="1:6" s="2" customFormat="1" ht="13.5" x14ac:dyDescent="0.3">
      <c r="A52" s="139">
        <v>46163</v>
      </c>
      <c r="B52" s="133">
        <v>26.8</v>
      </c>
      <c r="C52" s="130" t="s">
        <v>215</v>
      </c>
      <c r="D52" s="130" t="s">
        <v>227</v>
      </c>
      <c r="E52" s="131" t="s">
        <v>224</v>
      </c>
    </row>
    <row r="53" spans="1:6" s="2" customFormat="1" ht="13.5" x14ac:dyDescent="0.3">
      <c r="A53" s="134">
        <v>46163</v>
      </c>
      <c r="B53" s="135">
        <v>31.41</v>
      </c>
      <c r="C53" s="130" t="s">
        <v>215</v>
      </c>
      <c r="D53" s="130" t="s">
        <v>235</v>
      </c>
      <c r="E53" s="130" t="s">
        <v>224</v>
      </c>
    </row>
    <row r="54" spans="1:6" s="2" customFormat="1" ht="13.5" x14ac:dyDescent="0.3">
      <c r="A54" s="138">
        <v>46164</v>
      </c>
      <c r="B54" s="129">
        <v>139.55000000000001</v>
      </c>
      <c r="C54" s="130" t="s">
        <v>215</v>
      </c>
      <c r="D54" s="131" t="s">
        <v>252</v>
      </c>
      <c r="E54" s="131" t="s">
        <v>224</v>
      </c>
    </row>
    <row r="55" spans="1:6" s="2" customFormat="1" ht="13.5" x14ac:dyDescent="0.25">
      <c r="A55" s="138">
        <v>46164</v>
      </c>
      <c r="B55" s="129">
        <v>20.18</v>
      </c>
      <c r="C55" s="131" t="s">
        <v>246</v>
      </c>
      <c r="D55" s="131" t="s">
        <v>206</v>
      </c>
      <c r="E55" s="131" t="s">
        <v>224</v>
      </c>
    </row>
    <row r="56" spans="1:6" s="2" customFormat="1" hidden="1" x14ac:dyDescent="0.25">
      <c r="A56" s="105"/>
      <c r="B56" s="106"/>
      <c r="C56" s="107"/>
      <c r="D56" s="107"/>
      <c r="E56" s="108"/>
      <c r="F56" s="1"/>
    </row>
    <row r="57" spans="1:6" ht="19.5" customHeight="1" x14ac:dyDescent="0.25">
      <c r="A57" s="69" t="s">
        <v>123</v>
      </c>
      <c r="B57" s="70">
        <f>SUM(B18:B56)</f>
        <v>9225.8699999999972</v>
      </c>
      <c r="C57" s="121" t="str">
        <f>IF(SUBTOTAL(3,B18:B56)=SUBTOTAL(103,B18:B56),'Summary and sign-off'!$A$47,'Summary and sign-off'!$A$48)</f>
        <v>Check - there are no hidden rows with data</v>
      </c>
      <c r="D57" s="148" t="str">
        <f>IF('Summary and sign-off'!F55='Summary and sign-off'!F53,'Summary and sign-off'!A50,'Summary and sign-off'!A49)</f>
        <v>Check - each entry provides sufficient information</v>
      </c>
      <c r="E57" s="148"/>
      <c r="F57" s="16"/>
    </row>
    <row r="58" spans="1:6" ht="10.5" customHeight="1" x14ac:dyDescent="0.3">
      <c r="A58" s="16"/>
      <c r="B58" s="18"/>
      <c r="C58" s="16"/>
      <c r="D58" s="16"/>
      <c r="E58" s="16"/>
      <c r="F58" s="16"/>
    </row>
    <row r="59" spans="1:6" ht="24.75" customHeight="1" x14ac:dyDescent="0.25">
      <c r="A59" s="158" t="s">
        <v>124</v>
      </c>
      <c r="B59" s="158"/>
      <c r="C59" s="158"/>
      <c r="D59" s="158"/>
      <c r="E59" s="158"/>
      <c r="F59" s="16"/>
    </row>
    <row r="60" spans="1:6" ht="27" customHeight="1" x14ac:dyDescent="0.25">
      <c r="A60" s="23" t="s">
        <v>115</v>
      </c>
      <c r="B60" s="23" t="s">
        <v>59</v>
      </c>
      <c r="C60" s="23" t="s">
        <v>125</v>
      </c>
      <c r="D60" s="23" t="s">
        <v>126</v>
      </c>
      <c r="E60" s="23" t="s">
        <v>119</v>
      </c>
      <c r="F60" s="27"/>
    </row>
    <row r="61" spans="1:6" s="2" customFormat="1" ht="13.5" x14ac:dyDescent="0.3">
      <c r="A61" s="138">
        <v>45839</v>
      </c>
      <c r="B61" s="129">
        <v>22.23</v>
      </c>
      <c r="C61" s="130" t="s">
        <v>217</v>
      </c>
      <c r="D61" s="131" t="s">
        <v>206</v>
      </c>
      <c r="E61" s="140" t="s">
        <v>207</v>
      </c>
    </row>
    <row r="62" spans="1:6" s="2" customFormat="1" ht="13.5" x14ac:dyDescent="0.3">
      <c r="A62" s="138">
        <v>45874</v>
      </c>
      <c r="B62" s="129">
        <v>28.38</v>
      </c>
      <c r="C62" s="130" t="s">
        <v>247</v>
      </c>
      <c r="D62" s="131" t="s">
        <v>206</v>
      </c>
      <c r="E62" s="140" t="s">
        <v>207</v>
      </c>
    </row>
    <row r="63" spans="1:6" s="2" customFormat="1" ht="13.5" x14ac:dyDescent="0.25">
      <c r="A63" s="138">
        <v>45883</v>
      </c>
      <c r="B63" s="129">
        <v>88.34</v>
      </c>
      <c r="C63" s="131" t="s">
        <v>250</v>
      </c>
      <c r="D63" s="131" t="s">
        <v>252</v>
      </c>
      <c r="E63" s="140" t="s">
        <v>207</v>
      </c>
    </row>
    <row r="64" spans="1:6" s="2" customFormat="1" ht="13.5" x14ac:dyDescent="0.25">
      <c r="A64" s="137">
        <v>45959</v>
      </c>
      <c r="B64" s="132">
        <v>166.76</v>
      </c>
      <c r="C64" s="131" t="s">
        <v>209</v>
      </c>
      <c r="D64" s="131" t="s">
        <v>252</v>
      </c>
      <c r="E64" s="140" t="s">
        <v>207</v>
      </c>
    </row>
    <row r="65" spans="1:6" s="2" customFormat="1" ht="13.5" x14ac:dyDescent="0.25">
      <c r="A65" s="137">
        <v>46007</v>
      </c>
      <c r="B65" s="132">
        <v>22.23</v>
      </c>
      <c r="C65" s="131" t="s">
        <v>211</v>
      </c>
      <c r="D65" s="131" t="s">
        <v>206</v>
      </c>
      <c r="E65" s="140" t="s">
        <v>207</v>
      </c>
    </row>
    <row r="66" spans="1:6" s="2" customFormat="1" ht="13.5" x14ac:dyDescent="0.3">
      <c r="A66" s="137">
        <v>46104</v>
      </c>
      <c r="B66" s="132">
        <v>22</v>
      </c>
      <c r="C66" s="130" t="s">
        <v>240</v>
      </c>
      <c r="D66" s="131" t="s">
        <v>206</v>
      </c>
      <c r="E66" s="140" t="s">
        <v>207</v>
      </c>
    </row>
    <row r="67" spans="1:6" s="2" customFormat="1" ht="13.5" x14ac:dyDescent="0.3">
      <c r="A67" s="137">
        <v>46114</v>
      </c>
      <c r="B67" s="132">
        <v>114.4</v>
      </c>
      <c r="C67" s="130" t="s">
        <v>214</v>
      </c>
      <c r="D67" s="131" t="s">
        <v>252</v>
      </c>
      <c r="E67" s="140" t="s">
        <v>207</v>
      </c>
    </row>
    <row r="68" spans="1:6" s="2" customFormat="1" ht="13.5" x14ac:dyDescent="0.3">
      <c r="A68" s="138">
        <v>46143</v>
      </c>
      <c r="B68" s="129">
        <v>95.17</v>
      </c>
      <c r="C68" s="130" t="s">
        <v>251</v>
      </c>
      <c r="D68" s="131" t="s">
        <v>206</v>
      </c>
      <c r="E68" s="140" t="s">
        <v>207</v>
      </c>
    </row>
    <row r="69" spans="1:6" s="2" customFormat="1" ht="13.5" x14ac:dyDescent="0.3">
      <c r="A69" s="139">
        <v>46165</v>
      </c>
      <c r="B69" s="133">
        <v>6</v>
      </c>
      <c r="C69" s="130" t="s">
        <v>241</v>
      </c>
      <c r="D69" s="130" t="s">
        <v>255</v>
      </c>
      <c r="E69" s="140" t="s">
        <v>207</v>
      </c>
    </row>
    <row r="70" spans="1:6" s="2" customFormat="1" ht="13.5" x14ac:dyDescent="0.3">
      <c r="A70" s="139">
        <v>46165</v>
      </c>
      <c r="B70" s="133">
        <v>6.75</v>
      </c>
      <c r="C70" s="130" t="s">
        <v>254</v>
      </c>
      <c r="D70" s="130" t="s">
        <v>255</v>
      </c>
      <c r="E70" s="130" t="s">
        <v>207</v>
      </c>
    </row>
    <row r="71" spans="1:6" s="2" customFormat="1" ht="13.5" x14ac:dyDescent="0.3">
      <c r="A71" s="139">
        <v>46176</v>
      </c>
      <c r="B71" s="132">
        <v>20.13</v>
      </c>
      <c r="C71" s="131" t="s">
        <v>216</v>
      </c>
      <c r="D71" s="131" t="s">
        <v>206</v>
      </c>
      <c r="E71" s="130" t="s">
        <v>207</v>
      </c>
    </row>
    <row r="72" spans="1:6" s="2" customFormat="1" hidden="1" x14ac:dyDescent="0.25">
      <c r="A72" s="92"/>
      <c r="B72" s="93"/>
      <c r="C72" s="94"/>
      <c r="D72" s="94"/>
      <c r="E72" s="95"/>
      <c r="F72" s="1"/>
    </row>
    <row r="73" spans="1:6" ht="19.5" customHeight="1" x14ac:dyDescent="0.25">
      <c r="A73" s="69" t="s">
        <v>127</v>
      </c>
      <c r="B73" s="70">
        <f>SUM(B62:B72)</f>
        <v>570.16</v>
      </c>
      <c r="C73" s="121" t="str">
        <f>IF(SUBTOTAL(3,B62:B72)=SUBTOTAL(103,B62:B72),'Summary and sign-off'!$A$47,'Summary and sign-off'!$A$48)</f>
        <v>Check - there are no hidden rows with data</v>
      </c>
      <c r="D73" s="148" t="str">
        <f>IF('Summary and sign-off'!F56='Summary and sign-off'!F53,'Summary and sign-off'!A50,'Summary and sign-off'!A49)</f>
        <v>Not all lines have an entry for "Cost in NZ$" and "Type of expense"</v>
      </c>
      <c r="E73" s="148"/>
      <c r="F73" s="16"/>
    </row>
    <row r="74" spans="1:6" ht="10.5" customHeight="1" x14ac:dyDescent="0.3">
      <c r="A74" s="16"/>
      <c r="B74" s="55"/>
      <c r="C74" s="18"/>
      <c r="D74" s="16"/>
      <c r="E74" s="16"/>
      <c r="F74" s="16"/>
    </row>
    <row r="75" spans="1:6" ht="34.5" customHeight="1" x14ac:dyDescent="0.25">
      <c r="A75" s="30" t="s">
        <v>128</v>
      </c>
      <c r="B75" s="56">
        <f>B14+B57+B73</f>
        <v>9796.029999999997</v>
      </c>
      <c r="C75" s="31"/>
      <c r="D75" s="31"/>
      <c r="E75" s="31"/>
      <c r="F75" s="16"/>
    </row>
    <row r="76" spans="1:6" ht="13" x14ac:dyDescent="0.3">
      <c r="A76" s="16"/>
      <c r="B76" s="18"/>
      <c r="C76" s="16"/>
      <c r="D76" s="16"/>
      <c r="E76" s="16"/>
      <c r="F76" s="16"/>
    </row>
    <row r="77" spans="1:6" ht="13" x14ac:dyDescent="0.3">
      <c r="A77" s="17" t="s">
        <v>70</v>
      </c>
      <c r="B77" s="18"/>
      <c r="C77" s="16"/>
      <c r="D77" s="16"/>
      <c r="E77" s="16"/>
      <c r="F77" s="16"/>
    </row>
    <row r="78" spans="1:6" ht="12.65" customHeight="1" x14ac:dyDescent="0.25">
      <c r="A78" s="19" t="s">
        <v>129</v>
      </c>
      <c r="F78" s="16"/>
    </row>
    <row r="79" spans="1:6" ht="13" customHeight="1" x14ac:dyDescent="0.25">
      <c r="A79" s="19" t="s">
        <v>130</v>
      </c>
      <c r="B79" s="16"/>
      <c r="D79" s="16"/>
      <c r="F79" s="16"/>
    </row>
    <row r="80" spans="1:6" x14ac:dyDescent="0.25">
      <c r="A80" s="19" t="s">
        <v>131</v>
      </c>
      <c r="F80" s="16"/>
    </row>
    <row r="81" spans="1:6" ht="13" x14ac:dyDescent="0.3">
      <c r="A81" s="19" t="s">
        <v>76</v>
      </c>
      <c r="B81" s="18"/>
      <c r="C81" s="16"/>
      <c r="D81" s="16"/>
      <c r="E81" s="16"/>
      <c r="F81" s="16"/>
    </row>
    <row r="82" spans="1:6" ht="13" customHeight="1" x14ac:dyDescent="0.25">
      <c r="A82" s="19" t="s">
        <v>132</v>
      </c>
      <c r="B82" s="16"/>
      <c r="D82" s="16"/>
      <c r="F82" s="16"/>
    </row>
    <row r="83" spans="1:6" x14ac:dyDescent="0.25">
      <c r="A83" s="19" t="s">
        <v>133</v>
      </c>
      <c r="F83" s="16"/>
    </row>
    <row r="84" spans="1:6" x14ac:dyDescent="0.25">
      <c r="A84" s="19" t="s">
        <v>134</v>
      </c>
      <c r="B84" s="19"/>
      <c r="C84" s="19"/>
      <c r="D84" s="19"/>
      <c r="F84" s="16"/>
    </row>
    <row r="85" spans="1:6" x14ac:dyDescent="0.25">
      <c r="A85" s="25"/>
      <c r="B85" s="16"/>
      <c r="C85" s="16"/>
      <c r="D85" s="16"/>
      <c r="E85" s="16"/>
      <c r="F85" s="16"/>
    </row>
    <row r="86" spans="1:6" hidden="1" x14ac:dyDescent="0.25">
      <c r="A86" s="25"/>
      <c r="B86" s="16"/>
      <c r="C86" s="16"/>
      <c r="D86" s="16"/>
      <c r="E86" s="16"/>
      <c r="F86" s="16"/>
    </row>
    <row r="87" spans="1:6" x14ac:dyDescent="0.25"/>
    <row r="88" spans="1:6" x14ac:dyDescent="0.25"/>
    <row r="89" spans="1:6" x14ac:dyDescent="0.25"/>
    <row r="90" spans="1:6" x14ac:dyDescent="0.25"/>
    <row r="91" spans="1:6" ht="12.75" hidden="1" customHeight="1" x14ac:dyDescent="0.25"/>
    <row r="92" spans="1:6" x14ac:dyDescent="0.25"/>
    <row r="93" spans="1:6" x14ac:dyDescent="0.25"/>
    <row r="94" spans="1:6" hidden="1" x14ac:dyDescent="0.25">
      <c r="A94" s="25"/>
      <c r="B94" s="16"/>
      <c r="C94" s="16"/>
      <c r="D94" s="16"/>
      <c r="E94" s="16"/>
      <c r="F94" s="16"/>
    </row>
    <row r="95" spans="1:6" hidden="1" x14ac:dyDescent="0.25">
      <c r="A95" s="25"/>
      <c r="B95" s="16"/>
      <c r="C95" s="16"/>
      <c r="D95" s="16"/>
      <c r="E95" s="16"/>
      <c r="F95" s="16"/>
    </row>
    <row r="96" spans="1:6" hidden="1" x14ac:dyDescent="0.25">
      <c r="A96" s="25"/>
      <c r="B96" s="16"/>
      <c r="C96" s="16"/>
      <c r="D96" s="16"/>
      <c r="E96" s="16"/>
      <c r="F96" s="16"/>
    </row>
    <row r="97" spans="1:6" hidden="1" x14ac:dyDescent="0.25">
      <c r="A97" s="25"/>
      <c r="B97" s="16"/>
      <c r="C97" s="16"/>
      <c r="D97" s="16"/>
      <c r="E97" s="16"/>
      <c r="F97" s="16"/>
    </row>
    <row r="98" spans="1:6" hidden="1" x14ac:dyDescent="0.25">
      <c r="A98" s="25"/>
      <c r="B98" s="16"/>
      <c r="C98" s="16"/>
      <c r="D98" s="16"/>
      <c r="E98" s="16"/>
      <c r="F98" s="16"/>
    </row>
    <row r="99" spans="1:6" x14ac:dyDescent="0.25"/>
    <row r="100" spans="1:6" x14ac:dyDescent="0.25"/>
    <row r="101" spans="1:6" x14ac:dyDescent="0.25"/>
    <row r="102" spans="1:6" x14ac:dyDescent="0.25"/>
    <row r="103" spans="1:6" x14ac:dyDescent="0.25"/>
    <row r="104" spans="1:6" x14ac:dyDescent="0.25"/>
    <row r="105" spans="1:6" x14ac:dyDescent="0.25"/>
    <row r="106" spans="1:6" x14ac:dyDescent="0.25"/>
    <row r="107" spans="1:6" x14ac:dyDescent="0.25"/>
    <row r="108" spans="1:6" x14ac:dyDescent="0.25"/>
    <row r="109" spans="1:6" x14ac:dyDescent="0.25"/>
    <row r="110" spans="1:6"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sheetData>
  <sheetProtection sheet="1" formatCells="0" formatRows="0" insertColumns="0" insertRows="0" deleteRows="0"/>
  <mergeCells count="15">
    <mergeCell ref="B7:E7"/>
    <mergeCell ref="B5:E5"/>
    <mergeCell ref="D73:E73"/>
    <mergeCell ref="A1:E1"/>
    <mergeCell ref="A16:E16"/>
    <mergeCell ref="A59:E59"/>
    <mergeCell ref="B2:E2"/>
    <mergeCell ref="B3:E3"/>
    <mergeCell ref="B4:E4"/>
    <mergeCell ref="A8:E8"/>
    <mergeCell ref="A9:E9"/>
    <mergeCell ref="B6:E6"/>
    <mergeCell ref="D14:E14"/>
    <mergeCell ref="D57:E57"/>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13 A72 A18:A56 A62:A6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0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2 A47 A66:A71"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IN-CONFIDENCE&amp;1#_x000D_</oddHeader>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sign-off'!$A$26:$A$27</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sign-off'!$A$28:$A$29</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B62:B72 B18:B56 B12:B13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14" sqref="A14:XFD1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50" t="s">
        <v>106</v>
      </c>
      <c r="B1" s="150"/>
      <c r="C1" s="150"/>
      <c r="D1" s="150"/>
      <c r="E1" s="150"/>
    </row>
    <row r="2" spans="1:6" ht="21" customHeight="1" x14ac:dyDescent="0.25">
      <c r="A2" s="3" t="s">
        <v>107</v>
      </c>
      <c r="B2" s="151" t="str">
        <f>'Summary and sign-off'!B2:F2</f>
        <v>Ministry of Disabled People</v>
      </c>
      <c r="C2" s="151"/>
      <c r="D2" s="151"/>
      <c r="E2" s="151"/>
    </row>
    <row r="3" spans="1:6" ht="31" x14ac:dyDescent="0.25">
      <c r="A3" s="3" t="s">
        <v>108</v>
      </c>
      <c r="B3" s="151" t="str">
        <f>'Summary and sign-off'!B3:F3</f>
        <v>Paula Margaret Tesoriero</v>
      </c>
      <c r="C3" s="151"/>
      <c r="D3" s="151"/>
      <c r="E3" s="151"/>
    </row>
    <row r="4" spans="1:6" ht="21" customHeight="1" x14ac:dyDescent="0.25">
      <c r="A4" s="3" t="s">
        <v>109</v>
      </c>
      <c r="B4" s="151">
        <f>'Summary and sign-off'!B4:F4</f>
        <v>45839</v>
      </c>
      <c r="C4" s="151"/>
      <c r="D4" s="151"/>
      <c r="E4" s="151"/>
    </row>
    <row r="5" spans="1:6" ht="21" customHeight="1" x14ac:dyDescent="0.25">
      <c r="A5" s="3" t="s">
        <v>110</v>
      </c>
      <c r="B5" s="151">
        <f>'Summary and sign-off'!B5:F5</f>
        <v>46203</v>
      </c>
      <c r="C5" s="151"/>
      <c r="D5" s="151"/>
      <c r="E5" s="151"/>
    </row>
    <row r="6" spans="1:6" ht="21" customHeight="1" x14ac:dyDescent="0.25">
      <c r="A6" s="3" t="s">
        <v>111</v>
      </c>
      <c r="B6" s="152" t="s">
        <v>77</v>
      </c>
      <c r="C6" s="152"/>
      <c r="D6" s="152"/>
      <c r="E6" s="152"/>
    </row>
    <row r="7" spans="1:6" ht="21" customHeight="1" x14ac:dyDescent="0.25">
      <c r="A7" s="3" t="s">
        <v>52</v>
      </c>
      <c r="B7" s="152" t="s">
        <v>80</v>
      </c>
      <c r="C7" s="152"/>
      <c r="D7" s="152"/>
      <c r="E7" s="152"/>
    </row>
    <row r="8" spans="1:6" ht="35.25" customHeight="1" x14ac:dyDescent="0.35">
      <c r="A8" s="165" t="s">
        <v>135</v>
      </c>
      <c r="B8" s="165"/>
      <c r="C8" s="166"/>
      <c r="D8" s="166"/>
      <c r="E8" s="166"/>
      <c r="F8" s="26"/>
    </row>
    <row r="9" spans="1:6" ht="35.25" customHeight="1" x14ac:dyDescent="0.35">
      <c r="A9" s="163" t="s">
        <v>136</v>
      </c>
      <c r="B9" s="164"/>
      <c r="C9" s="164"/>
      <c r="D9" s="164"/>
      <c r="E9" s="164"/>
      <c r="F9" s="26"/>
    </row>
    <row r="10" spans="1:6" ht="27" customHeight="1" x14ac:dyDescent="0.25">
      <c r="A10" s="23" t="s">
        <v>137</v>
      </c>
      <c r="B10" s="23" t="s">
        <v>59</v>
      </c>
      <c r="C10" s="23" t="s">
        <v>138</v>
      </c>
      <c r="D10" s="23" t="s">
        <v>139</v>
      </c>
      <c r="E10" s="23" t="s">
        <v>119</v>
      </c>
      <c r="F10" s="19"/>
    </row>
    <row r="11" spans="1:6" s="2" customFormat="1" x14ac:dyDescent="0.25">
      <c r="A11" s="118"/>
      <c r="B11" s="115"/>
      <c r="C11" s="116" t="s">
        <v>171</v>
      </c>
      <c r="D11" s="119"/>
      <c r="E11" s="120"/>
    </row>
    <row r="12" spans="1:6" s="2" customFormat="1" ht="11.25" hidden="1" customHeight="1" x14ac:dyDescent="0.25">
      <c r="A12" s="96"/>
      <c r="B12" s="93"/>
      <c r="C12" s="97"/>
      <c r="D12" s="97"/>
      <c r="E12" s="98"/>
    </row>
    <row r="13" spans="1:6" ht="34.5" customHeight="1" x14ac:dyDescent="0.25">
      <c r="A13" s="51" t="s">
        <v>140</v>
      </c>
      <c r="B13" s="60">
        <f>SUM(B11:B12)</f>
        <v>0</v>
      </c>
      <c r="C13" s="68" t="str">
        <f>IF(SUBTOTAL(3,B11:B12)=SUBTOTAL(103,B11:B12),'Summary and sign-off'!$A$47,'Summary and sign-off'!$A$48)</f>
        <v>Check - there are no hidden rows with data</v>
      </c>
      <c r="D13" s="148" t="str">
        <f>IF('Summary and sign-off'!F57='Summary and sign-off'!F53,'Summary and sign-off'!A50,'Summary and sign-off'!A49)</f>
        <v>Check - each entry provides sufficient information</v>
      </c>
      <c r="E13" s="148"/>
      <c r="F13" s="2"/>
    </row>
    <row r="14" spans="1:6" ht="13" x14ac:dyDescent="0.3">
      <c r="A14" s="17"/>
      <c r="B14" s="16"/>
      <c r="C14" s="16"/>
      <c r="D14" s="16"/>
      <c r="E14" s="16"/>
    </row>
    <row r="15" spans="1:6" ht="13" x14ac:dyDescent="0.3">
      <c r="A15" s="17" t="s">
        <v>70</v>
      </c>
      <c r="B15" s="18"/>
      <c r="C15" s="16"/>
      <c r="D15" s="16"/>
      <c r="E15" s="16"/>
    </row>
    <row r="16" spans="1:6" ht="12.75" customHeight="1" x14ac:dyDescent="0.25">
      <c r="A16" s="19" t="s">
        <v>141</v>
      </c>
      <c r="B16" s="19"/>
      <c r="C16" s="19"/>
      <c r="D16" s="19"/>
      <c r="E16" s="19"/>
    </row>
    <row r="17" spans="1:6" x14ac:dyDescent="0.25">
      <c r="A17" s="19" t="s">
        <v>142</v>
      </c>
      <c r="B17" s="19"/>
      <c r="C17" s="27"/>
      <c r="D17" s="27"/>
      <c r="E17" s="27"/>
    </row>
    <row r="18" spans="1:6" ht="13" x14ac:dyDescent="0.3">
      <c r="A18" s="19" t="s">
        <v>76</v>
      </c>
      <c r="B18" s="18"/>
      <c r="C18" s="16"/>
      <c r="D18" s="16"/>
      <c r="E18" s="16"/>
      <c r="F18" s="16"/>
    </row>
    <row r="19" spans="1:6" x14ac:dyDescent="0.25">
      <c r="A19" s="19" t="s">
        <v>143</v>
      </c>
      <c r="B19" s="19"/>
      <c r="C19" s="27"/>
      <c r="D19" s="27"/>
      <c r="E19" s="27"/>
    </row>
    <row r="20" spans="1:6" ht="12.75" customHeight="1" x14ac:dyDescent="0.25">
      <c r="A20" s="19" t="s">
        <v>144</v>
      </c>
      <c r="B20" s="19"/>
      <c r="C20" s="21"/>
      <c r="D20" s="21"/>
      <c r="E20" s="21"/>
    </row>
    <row r="21" spans="1:6" x14ac:dyDescent="0.25">
      <c r="A21" s="16"/>
      <c r="B21" s="16"/>
      <c r="C21" s="16"/>
      <c r="D21" s="16"/>
      <c r="E21" s="16"/>
    </row>
    <row r="22" spans="1:6" x14ac:dyDescent="0.25"/>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IN-CONFIDENCE&amp;1#_x000D_</oddHeader>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sign-off'!$A$26:$A$27</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sign-off'!$A$28:$A$29</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3" zoomScaleNormal="100" workbookViewId="0">
      <selection activeCell="A15" sqref="A15:XFD2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50" t="s">
        <v>106</v>
      </c>
      <c r="B1" s="150"/>
      <c r="C1" s="150"/>
      <c r="D1" s="150"/>
      <c r="E1" s="150"/>
    </row>
    <row r="2" spans="1:6" ht="21" customHeight="1" x14ac:dyDescent="0.25">
      <c r="A2" s="3" t="s">
        <v>107</v>
      </c>
      <c r="B2" s="151" t="str">
        <f>'Summary and sign-off'!B2:F2</f>
        <v>Ministry of Disabled People</v>
      </c>
      <c r="C2" s="151"/>
      <c r="D2" s="151"/>
      <c r="E2" s="151"/>
    </row>
    <row r="3" spans="1:6" ht="31" x14ac:dyDescent="0.25">
      <c r="A3" s="3" t="s">
        <v>145</v>
      </c>
      <c r="B3" s="151" t="str">
        <f>'Summary and sign-off'!B3:F3</f>
        <v>Paula Margaret Tesoriero</v>
      </c>
      <c r="C3" s="151"/>
      <c r="D3" s="151"/>
      <c r="E3" s="151"/>
    </row>
    <row r="4" spans="1:6" ht="21" customHeight="1" x14ac:dyDescent="0.25">
      <c r="A4" s="3" t="s">
        <v>109</v>
      </c>
      <c r="B4" s="151">
        <f>'Summary and sign-off'!B4:F4</f>
        <v>45839</v>
      </c>
      <c r="C4" s="151"/>
      <c r="D4" s="151"/>
      <c r="E4" s="151"/>
    </row>
    <row r="5" spans="1:6" ht="21" customHeight="1" x14ac:dyDescent="0.25">
      <c r="A5" s="3" t="s">
        <v>110</v>
      </c>
      <c r="B5" s="151">
        <f>'Summary and sign-off'!B5:F5</f>
        <v>46203</v>
      </c>
      <c r="C5" s="151"/>
      <c r="D5" s="151"/>
      <c r="E5" s="151"/>
    </row>
    <row r="6" spans="1:6" ht="21" customHeight="1" x14ac:dyDescent="0.25">
      <c r="A6" s="3" t="s">
        <v>111</v>
      </c>
      <c r="B6" s="152" t="s">
        <v>77</v>
      </c>
      <c r="C6" s="152"/>
      <c r="D6" s="152"/>
      <c r="E6" s="152"/>
      <c r="F6" s="22"/>
    </row>
    <row r="7" spans="1:6" ht="21" customHeight="1" x14ac:dyDescent="0.25">
      <c r="A7" s="3" t="s">
        <v>52</v>
      </c>
      <c r="B7" s="152" t="s">
        <v>80</v>
      </c>
      <c r="C7" s="152"/>
      <c r="D7" s="152"/>
      <c r="E7" s="152"/>
      <c r="F7" s="22"/>
    </row>
    <row r="8" spans="1:6" ht="35.25" customHeight="1" x14ac:dyDescent="0.25">
      <c r="A8" s="149" t="s">
        <v>146</v>
      </c>
      <c r="B8" s="149"/>
      <c r="C8" s="166"/>
      <c r="D8" s="166"/>
      <c r="E8" s="166"/>
    </row>
    <row r="9" spans="1:6" ht="35.25" customHeight="1" x14ac:dyDescent="0.25">
      <c r="A9" s="167" t="s">
        <v>147</v>
      </c>
      <c r="B9" s="168"/>
      <c r="C9" s="168"/>
      <c r="D9" s="168"/>
      <c r="E9" s="168"/>
    </row>
    <row r="10" spans="1:6" ht="27" customHeight="1" x14ac:dyDescent="0.25">
      <c r="A10" s="23" t="s">
        <v>115</v>
      </c>
      <c r="B10" s="23" t="s">
        <v>59</v>
      </c>
      <c r="C10" s="23" t="s">
        <v>148</v>
      </c>
      <c r="D10" s="23" t="s">
        <v>149</v>
      </c>
      <c r="E10" s="23" t="s">
        <v>119</v>
      </c>
      <c r="F10" s="19"/>
    </row>
    <row r="11" spans="1:6" s="2" customFormat="1" hidden="1" x14ac:dyDescent="0.25">
      <c r="A11" s="96"/>
      <c r="B11" s="93"/>
      <c r="C11" s="97"/>
      <c r="D11" s="97"/>
      <c r="E11" s="98"/>
    </row>
    <row r="12" spans="1:6" s="2" customFormat="1" x14ac:dyDescent="0.25">
      <c r="A12" s="141" t="s">
        <v>232</v>
      </c>
      <c r="B12" s="142">
        <v>371.43</v>
      </c>
      <c r="C12" s="2" t="s">
        <v>229</v>
      </c>
      <c r="D12" s="143" t="s">
        <v>233</v>
      </c>
      <c r="E12" s="128" t="s">
        <v>228</v>
      </c>
    </row>
    <row r="13" spans="1:6" s="2" customFormat="1" x14ac:dyDescent="0.25">
      <c r="A13" s="144">
        <v>45880</v>
      </c>
      <c r="B13" s="145">
        <v>944.11</v>
      </c>
      <c r="C13" s="143" t="s">
        <v>231</v>
      </c>
      <c r="D13" s="143" t="s">
        <v>230</v>
      </c>
      <c r="E13" s="128" t="s">
        <v>228</v>
      </c>
    </row>
    <row r="14" spans="1:6" s="2" customFormat="1" x14ac:dyDescent="0.25">
      <c r="A14" s="144">
        <v>46013</v>
      </c>
      <c r="B14" s="145">
        <v>874.09</v>
      </c>
      <c r="C14" s="143" t="s">
        <v>231</v>
      </c>
      <c r="D14" s="143" t="s">
        <v>230</v>
      </c>
      <c r="E14" s="128" t="s">
        <v>228</v>
      </c>
    </row>
    <row r="15" spans="1:6" s="2" customFormat="1" hidden="1" x14ac:dyDescent="0.25">
      <c r="A15" s="96"/>
      <c r="B15" s="93"/>
      <c r="C15" s="97"/>
      <c r="D15" s="97"/>
      <c r="E15" s="98"/>
    </row>
    <row r="16" spans="1:6" ht="34.5" customHeight="1" x14ac:dyDescent="0.25">
      <c r="A16" s="51" t="s">
        <v>150</v>
      </c>
      <c r="B16" s="60">
        <f>SUM(B11:B15)</f>
        <v>2189.63</v>
      </c>
      <c r="C16" s="68" t="str">
        <f>IF(SUBTOTAL(3,B11:B15)=SUBTOTAL(103,B11:B15),'Summary and sign-off'!$A$47,'Summary and sign-off'!$A$48)</f>
        <v>Check - there are no hidden rows with data</v>
      </c>
      <c r="D16" s="148" t="str">
        <f>IF('Summary and sign-off'!F58='Summary and sign-off'!F53,'Summary and sign-off'!A50,'Summary and sign-off'!A49)</f>
        <v>Check - each entry provides sufficient information</v>
      </c>
      <c r="E16" s="148"/>
    </row>
    <row r="17" spans="1:6" ht="14.15" customHeight="1" x14ac:dyDescent="0.25">
      <c r="B17" s="16"/>
      <c r="C17" s="16"/>
      <c r="D17" s="16"/>
      <c r="E17" s="16"/>
    </row>
    <row r="18" spans="1:6" ht="13" x14ac:dyDescent="0.3">
      <c r="A18" s="17" t="s">
        <v>151</v>
      </c>
      <c r="B18" s="16"/>
      <c r="C18" s="16"/>
      <c r="D18" s="16"/>
      <c r="E18" s="16"/>
    </row>
    <row r="19" spans="1:6" ht="12.65" customHeight="1" x14ac:dyDescent="0.25">
      <c r="A19" s="19" t="s">
        <v>129</v>
      </c>
      <c r="B19" s="16"/>
      <c r="C19" s="16"/>
      <c r="D19" s="16"/>
      <c r="E19" s="16"/>
    </row>
    <row r="20" spans="1:6" ht="13" x14ac:dyDescent="0.3">
      <c r="A20" s="19" t="s">
        <v>76</v>
      </c>
      <c r="B20" s="18"/>
      <c r="C20" s="16"/>
      <c r="D20" s="16"/>
      <c r="E20" s="16"/>
      <c r="F20" s="16"/>
    </row>
    <row r="21" spans="1:6" x14ac:dyDescent="0.25">
      <c r="A21" s="19" t="s">
        <v>143</v>
      </c>
      <c r="C21" s="16"/>
      <c r="D21" s="16"/>
      <c r="E21" s="16"/>
      <c r="F21" s="16"/>
    </row>
    <row r="22" spans="1:6" ht="12.75" customHeight="1" x14ac:dyDescent="0.25">
      <c r="A22" s="19" t="s">
        <v>144</v>
      </c>
      <c r="B22" s="24"/>
      <c r="C22" s="21"/>
      <c r="D22" s="21"/>
      <c r="E22" s="21"/>
      <c r="F22" s="21"/>
    </row>
    <row r="23" spans="1:6" x14ac:dyDescent="0.25">
      <c r="B23" s="25"/>
      <c r="C23" s="16"/>
      <c r="D23" s="16"/>
      <c r="E23" s="16"/>
    </row>
    <row r="24" spans="1:6" hidden="1" x14ac:dyDescent="0.25">
      <c r="A24" s="16"/>
      <c r="B24" s="16"/>
      <c r="C24" s="16"/>
      <c r="D24" s="16"/>
    </row>
    <row r="25" spans="1:6" ht="12.75" hidden="1" customHeight="1" x14ac:dyDescent="0.25"/>
    <row r="26" spans="1:6" hidden="1" x14ac:dyDescent="0.25">
      <c r="A26" s="16"/>
      <c r="B26" s="16"/>
      <c r="C26" s="16"/>
      <c r="D26" s="16"/>
      <c r="E26" s="16"/>
    </row>
    <row r="27" spans="1:6" hidden="1" x14ac:dyDescent="0.25">
      <c r="A27" s="16"/>
      <c r="B27" s="16"/>
      <c r="C27" s="16"/>
      <c r="D27" s="16"/>
      <c r="E27" s="16"/>
    </row>
    <row r="28" spans="1:6" hidden="1" x14ac:dyDescent="0.25">
      <c r="A28" s="16"/>
      <c r="B28" s="16"/>
      <c r="C28" s="16"/>
      <c r="D28" s="16"/>
      <c r="E28" s="16"/>
    </row>
    <row r="29" spans="1:6" hidden="1" x14ac:dyDescent="0.25">
      <c r="A29" s="16"/>
      <c r="B29" s="16"/>
      <c r="C29" s="16"/>
      <c r="D29" s="16"/>
      <c r="E29" s="16"/>
    </row>
    <row r="30" spans="1:6" hidden="1" x14ac:dyDescent="0.25">
      <c r="A30" s="16"/>
      <c r="B30" s="16"/>
      <c r="C30" s="16"/>
      <c r="D30" s="16"/>
      <c r="E30" s="16"/>
    </row>
    <row r="31" spans="1:6" x14ac:dyDescent="0.25"/>
    <row r="32" spans="1:6" x14ac:dyDescent="0.25"/>
    <row r="33" x14ac:dyDescent="0.25"/>
    <row r="34" x14ac:dyDescent="0.25"/>
    <row r="35" x14ac:dyDescent="0.25"/>
    <row r="36" x14ac:dyDescent="0.25"/>
    <row r="37" x14ac:dyDescent="0.25"/>
    <row r="38" x14ac:dyDescent="0.25"/>
    <row r="39" x14ac:dyDescent="0.25"/>
  </sheetData>
  <sheetProtection sheet="1" formatCells="0" insertRows="0" deleteRows="0"/>
  <mergeCells count="10">
    <mergeCell ref="D16:E1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&amp;C&amp;"Aptos"&amp;10&amp;K000000 IN-CONFIDENCE&amp;1#_x000D_</oddHeader>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sign-off'!$A$26:$A$27</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sign-off'!$A$28:$A$29</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 B13:B15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58"/>
  <sheetViews>
    <sheetView tabSelected="1" topLeftCell="A7" zoomScaleNormal="100" workbookViewId="0">
      <selection activeCell="A12" sqref="A12"/>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50" t="s">
        <v>152</v>
      </c>
      <c r="B1" s="150"/>
      <c r="C1" s="150"/>
      <c r="D1" s="150"/>
      <c r="E1" s="150"/>
      <c r="F1" s="150"/>
    </row>
    <row r="2" spans="1:6" ht="21" customHeight="1" x14ac:dyDescent="0.25">
      <c r="A2" s="3" t="s">
        <v>107</v>
      </c>
      <c r="B2" s="151" t="str">
        <f>'Summary and sign-off'!B2:F2</f>
        <v>Ministry of Disabled People</v>
      </c>
      <c r="C2" s="151"/>
      <c r="D2" s="151"/>
      <c r="E2" s="151"/>
      <c r="F2" s="151"/>
    </row>
    <row r="3" spans="1:6" ht="31" x14ac:dyDescent="0.25">
      <c r="A3" s="3" t="s">
        <v>108</v>
      </c>
      <c r="B3" s="151" t="str">
        <f>'Summary and sign-off'!B3:F3</f>
        <v>Paula Margaret Tesoriero</v>
      </c>
      <c r="C3" s="151"/>
      <c r="D3" s="151"/>
      <c r="E3" s="151"/>
      <c r="F3" s="151"/>
    </row>
    <row r="4" spans="1:6" ht="21" customHeight="1" x14ac:dyDescent="0.25">
      <c r="A4" s="3" t="s">
        <v>109</v>
      </c>
      <c r="B4" s="151">
        <f>'Summary and sign-off'!B4:F4</f>
        <v>45839</v>
      </c>
      <c r="C4" s="151"/>
      <c r="D4" s="151"/>
      <c r="E4" s="151"/>
      <c r="F4" s="151"/>
    </row>
    <row r="5" spans="1:6" ht="21" customHeight="1" x14ac:dyDescent="0.25">
      <c r="A5" s="3" t="s">
        <v>110</v>
      </c>
      <c r="B5" s="151">
        <f>'Summary and sign-off'!B5:F5</f>
        <v>46203</v>
      </c>
      <c r="C5" s="151"/>
      <c r="D5" s="151"/>
      <c r="E5" s="151"/>
      <c r="F5" s="151"/>
    </row>
    <row r="6" spans="1:6" ht="21" customHeight="1" x14ac:dyDescent="0.25">
      <c r="A6" s="3" t="s">
        <v>153</v>
      </c>
      <c r="B6" s="152" t="s">
        <v>77</v>
      </c>
      <c r="C6" s="152"/>
      <c r="D6" s="152"/>
      <c r="E6" s="152"/>
      <c r="F6" s="152"/>
    </row>
    <row r="7" spans="1:6" ht="21" customHeight="1" x14ac:dyDescent="0.25">
      <c r="A7" s="3" t="s">
        <v>52</v>
      </c>
      <c r="B7" s="152" t="s">
        <v>80</v>
      </c>
      <c r="C7" s="152"/>
      <c r="D7" s="152"/>
      <c r="E7" s="152"/>
      <c r="F7" s="152"/>
    </row>
    <row r="8" spans="1:6" ht="36" customHeight="1" x14ac:dyDescent="0.25">
      <c r="A8" s="149" t="s">
        <v>154</v>
      </c>
      <c r="B8" s="149"/>
      <c r="C8" s="149"/>
      <c r="D8" s="149"/>
      <c r="E8" s="149"/>
      <c r="F8" s="149"/>
    </row>
    <row r="9" spans="1:6" ht="36" customHeight="1" x14ac:dyDescent="0.25">
      <c r="A9" s="146" t="s">
        <v>155</v>
      </c>
      <c r="B9" s="147"/>
      <c r="C9" s="147"/>
      <c r="D9" s="147"/>
      <c r="E9" s="147"/>
      <c r="F9" s="147"/>
    </row>
    <row r="10" spans="1:6" ht="39" customHeight="1" x14ac:dyDescent="0.25">
      <c r="A10" s="23" t="s">
        <v>115</v>
      </c>
      <c r="B10" s="109" t="s">
        <v>156</v>
      </c>
      <c r="C10" s="109" t="s">
        <v>157</v>
      </c>
      <c r="D10" s="109" t="s">
        <v>158</v>
      </c>
      <c r="E10" s="109" t="s">
        <v>159</v>
      </c>
      <c r="F10" s="109" t="s">
        <v>160</v>
      </c>
    </row>
    <row r="11" spans="1:6" s="2" customFormat="1" x14ac:dyDescent="0.25">
      <c r="A11" s="169">
        <v>45891</v>
      </c>
      <c r="B11" s="170" t="s">
        <v>172</v>
      </c>
      <c r="C11" s="170" t="s">
        <v>93</v>
      </c>
      <c r="D11" s="170" t="s">
        <v>185</v>
      </c>
      <c r="E11" s="171">
        <v>40</v>
      </c>
      <c r="F11" s="172" t="s">
        <v>205</v>
      </c>
    </row>
    <row r="12" spans="1:6" s="2" customFormat="1" ht="25" x14ac:dyDescent="0.25">
      <c r="A12" s="169">
        <v>45934</v>
      </c>
      <c r="B12" s="170" t="s">
        <v>173</v>
      </c>
      <c r="C12" s="170" t="s">
        <v>93</v>
      </c>
      <c r="D12" s="170" t="s">
        <v>186</v>
      </c>
      <c r="E12" s="173" t="s">
        <v>195</v>
      </c>
      <c r="F12" s="172" t="s">
        <v>244</v>
      </c>
    </row>
    <row r="13" spans="1:6" s="2" customFormat="1" x14ac:dyDescent="0.25">
      <c r="A13" s="169">
        <v>45988</v>
      </c>
      <c r="B13" s="170" t="s">
        <v>174</v>
      </c>
      <c r="C13" s="170" t="s">
        <v>93</v>
      </c>
      <c r="D13" s="170" t="s">
        <v>187</v>
      </c>
      <c r="E13" s="173" t="s">
        <v>196</v>
      </c>
      <c r="F13" s="172" t="s">
        <v>203</v>
      </c>
    </row>
    <row r="14" spans="1:6" s="2" customFormat="1" x14ac:dyDescent="0.25">
      <c r="A14" s="169">
        <v>45999</v>
      </c>
      <c r="B14" s="170" t="s">
        <v>175</v>
      </c>
      <c r="C14" s="170" t="s">
        <v>93</v>
      </c>
      <c r="D14" s="170" t="s">
        <v>188</v>
      </c>
      <c r="E14" s="173" t="s">
        <v>197</v>
      </c>
      <c r="F14" s="172" t="s">
        <v>204</v>
      </c>
    </row>
    <row r="15" spans="1:6" s="2" customFormat="1" x14ac:dyDescent="0.25">
      <c r="A15" s="169">
        <v>46002</v>
      </c>
      <c r="B15" s="170" t="s">
        <v>176</v>
      </c>
      <c r="C15" s="170" t="s">
        <v>93</v>
      </c>
      <c r="D15" s="170" t="s">
        <v>189</v>
      </c>
      <c r="E15" s="173" t="s">
        <v>196</v>
      </c>
      <c r="F15" s="172" t="s">
        <v>204</v>
      </c>
    </row>
    <row r="16" spans="1:6" s="2" customFormat="1" x14ac:dyDescent="0.25">
      <c r="A16" s="169">
        <v>46072</v>
      </c>
      <c r="B16" s="170" t="s">
        <v>177</v>
      </c>
      <c r="C16" s="170" t="s">
        <v>94</v>
      </c>
      <c r="D16" s="170" t="s">
        <v>190</v>
      </c>
      <c r="E16" s="173" t="s">
        <v>198</v>
      </c>
      <c r="F16" s="172" t="s">
        <v>245</v>
      </c>
    </row>
    <row r="17" spans="1:7" s="2" customFormat="1" ht="25" x14ac:dyDescent="0.25">
      <c r="A17" s="169">
        <v>46083</v>
      </c>
      <c r="B17" s="170" t="s">
        <v>178</v>
      </c>
      <c r="C17" s="170" t="s">
        <v>93</v>
      </c>
      <c r="D17" s="170" t="s">
        <v>191</v>
      </c>
      <c r="E17" s="171">
        <v>8</v>
      </c>
      <c r="F17" s="170" t="s">
        <v>184</v>
      </c>
    </row>
    <row r="18" spans="1:7" s="2" customFormat="1" x14ac:dyDescent="0.25">
      <c r="A18" s="169">
        <v>46112</v>
      </c>
      <c r="B18" s="170" t="s">
        <v>179</v>
      </c>
      <c r="C18" s="172" t="s">
        <v>94</v>
      </c>
      <c r="D18" s="170" t="s">
        <v>192</v>
      </c>
      <c r="E18" s="173" t="s">
        <v>199</v>
      </c>
      <c r="F18" s="172" t="s">
        <v>94</v>
      </c>
    </row>
    <row r="19" spans="1:7" s="2" customFormat="1" x14ac:dyDescent="0.25">
      <c r="A19" s="169">
        <v>46127</v>
      </c>
      <c r="B19" s="170" t="s">
        <v>180</v>
      </c>
      <c r="C19" s="170" t="s">
        <v>93</v>
      </c>
      <c r="D19" s="170" t="s">
        <v>193</v>
      </c>
      <c r="E19" s="173" t="s">
        <v>200</v>
      </c>
      <c r="F19" s="172" t="s">
        <v>203</v>
      </c>
    </row>
    <row r="20" spans="1:7" s="2" customFormat="1" ht="25" x14ac:dyDescent="0.25">
      <c r="A20" s="169">
        <v>46150</v>
      </c>
      <c r="B20" s="170" t="s">
        <v>181</v>
      </c>
      <c r="C20" s="170" t="s">
        <v>93</v>
      </c>
      <c r="D20" s="170" t="s">
        <v>243</v>
      </c>
      <c r="E20" s="173" t="s">
        <v>201</v>
      </c>
      <c r="F20" s="172" t="s">
        <v>253</v>
      </c>
    </row>
    <row r="21" spans="1:7" s="2" customFormat="1" x14ac:dyDescent="0.25">
      <c r="A21" s="169">
        <v>46161</v>
      </c>
      <c r="B21" s="170" t="s">
        <v>182</v>
      </c>
      <c r="C21" s="170" t="s">
        <v>93</v>
      </c>
      <c r="D21" s="170" t="s">
        <v>194</v>
      </c>
      <c r="E21" s="173" t="s">
        <v>201</v>
      </c>
      <c r="F21" s="172" t="s">
        <v>203</v>
      </c>
    </row>
    <row r="22" spans="1:7" s="2" customFormat="1" x14ac:dyDescent="0.25">
      <c r="A22" s="169">
        <v>46165</v>
      </c>
      <c r="B22" s="170" t="s">
        <v>183</v>
      </c>
      <c r="C22" s="170" t="s">
        <v>93</v>
      </c>
      <c r="D22" s="170" t="s">
        <v>242</v>
      </c>
      <c r="E22" s="173" t="s">
        <v>202</v>
      </c>
      <c r="F22" s="172" t="s">
        <v>203</v>
      </c>
    </row>
    <row r="23" spans="1:7" s="2" customFormat="1" hidden="1" x14ac:dyDescent="0.25">
      <c r="A23" s="92"/>
      <c r="B23" s="97"/>
      <c r="C23" s="99"/>
      <c r="D23" s="97"/>
      <c r="E23" s="100"/>
      <c r="F23" s="98"/>
    </row>
    <row r="24" spans="1:7" ht="34.5" customHeight="1" x14ac:dyDescent="0.25">
      <c r="A24" s="110" t="s">
        <v>161</v>
      </c>
      <c r="B24" s="111" t="s">
        <v>162</v>
      </c>
      <c r="C24" s="112">
        <f>C25+C26</f>
        <v>12</v>
      </c>
      <c r="D24" s="113" t="str">
        <f>IF(SUBTOTAL(3,C11:C23)=SUBTOTAL(103,C11:C23),'Summary and sign-off'!$A$47,'Summary and sign-off'!$A$48)</f>
        <v>Check - there are no hidden rows with data</v>
      </c>
      <c r="E24" s="148" t="str">
        <f>IF('Summary and sign-off'!F59='Summary and sign-off'!F53,'Summary and sign-off'!A51,'Summary and sign-off'!A49)</f>
        <v>Check - each entry provides sufficient information</v>
      </c>
      <c r="F24" s="148"/>
      <c r="G24" s="2"/>
    </row>
    <row r="25" spans="1:7" ht="25.5" customHeight="1" x14ac:dyDescent="0.35">
      <c r="A25" s="52"/>
      <c r="B25" s="53" t="s">
        <v>93</v>
      </c>
      <c r="C25" s="54">
        <f>COUNTIF(C11:C23,'Summary and sign-off'!A44)</f>
        <v>10</v>
      </c>
      <c r="D25" s="13"/>
      <c r="E25" s="14"/>
      <c r="F25" s="15"/>
    </row>
    <row r="26" spans="1:7" ht="25.5" customHeight="1" x14ac:dyDescent="0.35">
      <c r="A26" s="52"/>
      <c r="B26" s="53" t="s">
        <v>94</v>
      </c>
      <c r="C26" s="54">
        <f>COUNTIF(C11:C23,'Summary and sign-off'!A45)</f>
        <v>2</v>
      </c>
      <c r="D26" s="13"/>
      <c r="E26" s="14"/>
      <c r="F26" s="15"/>
    </row>
    <row r="27" spans="1:7" ht="13" x14ac:dyDescent="0.3">
      <c r="A27" s="16"/>
      <c r="B27" s="17"/>
      <c r="C27" s="16"/>
      <c r="D27" s="18"/>
      <c r="E27" s="18"/>
      <c r="F27" s="16"/>
    </row>
    <row r="28" spans="1:7" ht="13" x14ac:dyDescent="0.3">
      <c r="A28" s="17" t="s">
        <v>151</v>
      </c>
      <c r="B28" s="17"/>
      <c r="C28" s="17"/>
      <c r="D28" s="17"/>
      <c r="E28" s="17"/>
      <c r="F28" s="17"/>
    </row>
    <row r="29" spans="1:7" ht="12.65" customHeight="1" x14ac:dyDescent="0.25">
      <c r="A29" s="19" t="s">
        <v>129</v>
      </c>
      <c r="B29" s="16"/>
      <c r="C29" s="16"/>
      <c r="D29" s="16"/>
      <c r="E29" s="16"/>
    </row>
    <row r="30" spans="1:7" ht="13" x14ac:dyDescent="0.3">
      <c r="A30" s="19" t="s">
        <v>76</v>
      </c>
      <c r="B30" s="18"/>
      <c r="C30" s="16"/>
      <c r="D30" s="16"/>
      <c r="E30" s="16"/>
      <c r="F30" s="16"/>
    </row>
    <row r="31" spans="1:7" ht="13" x14ac:dyDescent="0.3">
      <c r="A31" s="19" t="s">
        <v>163</v>
      </c>
      <c r="B31" s="20"/>
      <c r="C31" s="20"/>
      <c r="D31" s="20"/>
      <c r="E31" s="20"/>
      <c r="F31" s="20"/>
    </row>
    <row r="32" spans="1:7" ht="12.75" customHeight="1" x14ac:dyDescent="0.25">
      <c r="A32" s="19" t="s">
        <v>164</v>
      </c>
      <c r="B32" s="16"/>
      <c r="C32" s="16"/>
      <c r="D32" s="16"/>
      <c r="E32" s="16"/>
      <c r="F32" s="16"/>
    </row>
    <row r="33" spans="1:6" ht="13" customHeight="1" x14ac:dyDescent="0.25">
      <c r="A33" s="19" t="s">
        <v>165</v>
      </c>
      <c r="B33" s="16"/>
      <c r="C33" s="16"/>
      <c r="D33" s="16"/>
      <c r="E33" s="16"/>
      <c r="F33" s="16"/>
    </row>
    <row r="34" spans="1:6" x14ac:dyDescent="0.25">
      <c r="A34" s="19" t="s">
        <v>166</v>
      </c>
      <c r="C34" s="16"/>
      <c r="D34" s="16"/>
      <c r="E34" s="16"/>
      <c r="F34" s="16"/>
    </row>
    <row r="35" spans="1:6" ht="12.75" customHeight="1" x14ac:dyDescent="0.25">
      <c r="A35" s="19" t="s">
        <v>144</v>
      </c>
      <c r="B35" s="19"/>
      <c r="C35" s="21"/>
      <c r="D35" s="21"/>
      <c r="E35" s="21"/>
      <c r="F35" s="21"/>
    </row>
    <row r="36" spans="1:6" ht="12.75" customHeight="1" x14ac:dyDescent="0.25">
      <c r="A36" s="19"/>
      <c r="B36" s="19"/>
      <c r="C36" s="21"/>
      <c r="D36" s="21"/>
      <c r="E36" s="21"/>
      <c r="F36" s="21"/>
    </row>
    <row r="37" spans="1:6" ht="12.75" hidden="1" customHeight="1" x14ac:dyDescent="0.25">
      <c r="A37" s="19"/>
      <c r="B37" s="19"/>
      <c r="C37" s="21"/>
      <c r="D37" s="21"/>
      <c r="E37" s="21"/>
      <c r="F37" s="21"/>
    </row>
    <row r="38" spans="1:6" x14ac:dyDescent="0.25"/>
    <row r="39" spans="1:6" x14ac:dyDescent="0.25"/>
    <row r="40" spans="1:6" ht="13" hidden="1" x14ac:dyDescent="0.3">
      <c r="A40" s="17"/>
      <c r="B40" s="17"/>
      <c r="C40" s="17"/>
      <c r="D40" s="17"/>
      <c r="E40" s="17"/>
      <c r="F40" s="17"/>
    </row>
    <row r="41" spans="1:6" ht="13" hidden="1" x14ac:dyDescent="0.3">
      <c r="A41" s="17"/>
      <c r="B41" s="17"/>
      <c r="C41" s="17"/>
      <c r="D41" s="17"/>
      <c r="E41" s="17"/>
      <c r="F41" s="17"/>
    </row>
    <row r="42" spans="1:6" ht="13" hidden="1" x14ac:dyDescent="0.3">
      <c r="A42" s="17"/>
      <c r="B42" s="17"/>
      <c r="C42" s="17"/>
      <c r="D42" s="17"/>
      <c r="E42" s="17"/>
      <c r="F42" s="17"/>
    </row>
    <row r="43" spans="1:6" ht="13" hidden="1" x14ac:dyDescent="0.3">
      <c r="A43" s="17"/>
      <c r="B43" s="17"/>
      <c r="C43" s="17"/>
      <c r="D43" s="17"/>
      <c r="E43" s="17"/>
      <c r="F43" s="17"/>
    </row>
    <row r="44" spans="1:6" ht="13" hidden="1" x14ac:dyDescent="0.3">
      <c r="A44" s="17"/>
      <c r="B44" s="17"/>
      <c r="C44" s="17"/>
      <c r="D44" s="17"/>
      <c r="E44" s="17"/>
      <c r="F44" s="17"/>
    </row>
    <row r="45" spans="1:6" x14ac:dyDescent="0.25"/>
    <row r="46" spans="1:6" x14ac:dyDescent="0.25"/>
    <row r="47" spans="1:6" x14ac:dyDescent="0.25"/>
    <row r="48" spans="1:6" x14ac:dyDescent="0.25"/>
    <row r="49" x14ac:dyDescent="0.25"/>
    <row r="50" x14ac:dyDescent="0.25"/>
    <row r="53" x14ac:dyDescent="0.25"/>
    <row r="54" x14ac:dyDescent="0.25"/>
    <row r="55" x14ac:dyDescent="0.25"/>
    <row r="56" x14ac:dyDescent="0.25"/>
    <row r="57" x14ac:dyDescent="0.25"/>
    <row r="58" x14ac:dyDescent="0.25"/>
  </sheetData>
  <sheetProtection sheet="1" formatCells="0" insertRows="0" deleteRows="0"/>
  <dataConsolidate/>
  <mergeCells count="9">
    <mergeCell ref="E24:F24"/>
    <mergeCell ref="A8:F8"/>
    <mergeCell ref="A1:F1"/>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2 A2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&amp;C&amp;"Aptos"&amp;10&amp;K000000 IN-CONFIDENCE&amp;1#_x000D_</oddHeader>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sign-off'!$A$26:$A$27</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sign-off'!$A$28:$A$29</xm:f>
          </x14:formula1>
          <xm:sqref>B7:F7</xm:sqref>
        </x14:dataValidation>
        <x14:dataValidation type="list" allowBlank="1" showInputMessage="1" showErrorMessage="1" error="Use the drop down list (at the right of the cell)" xr:uid="{00000000-0002-0000-0500-000002000000}">
          <x14:formula1>
            <xm:f>'Summary and sign-off'!$A$44:$A$45</xm:f>
          </x14:formula1>
          <xm:sqref>C11:C23</xm:sqref>
        </x14:dataValidation>
        <x14:dataValidation type="list" errorStyle="information" operator="greaterThan" allowBlank="1" showInputMessage="1" prompt="Provide specific $ value if possible" xr:uid="{00000000-0002-0000-0500-000003000000}">
          <x14:formula1>
            <xm:f>'Summary and sign-off'!$A$38:$A$43</xm:f>
          </x14:formula1>
          <xm:sqref>E11:E23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purl.org/dc/dcmitype/"/>
    <ds:schemaRef ds:uri="http://purl.org/dc/terms/"/>
    <ds:schemaRef ds:uri="http://schemas.openxmlformats.org/package/2006/metadata/core-properties"/>
    <ds:schemaRef ds:uri="http://schemas.microsoft.com/office/2006/documentManagement/types"/>
    <ds:schemaRef ds:uri="12165527-d881-4234-97f9-ee139a3f0c31"/>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Emma Bennett</cp:lastModifiedBy>
  <cp:revision/>
  <dcterms:created xsi:type="dcterms:W3CDTF">2010-10-17T20:59:02Z</dcterms:created>
  <dcterms:modified xsi:type="dcterms:W3CDTF">2026-07-28T22:45:20Z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f43e46a9-9901-46e9-bfae-bb6189d4cb66_Enabled">
    <vt:lpwstr>true</vt:lpwstr>
  </property>
  <property fmtid="{D5CDD505-2E9C-101B-9397-08002B2CF9AE}" pid="12" name="MSIP_Label_f43e46a9-9901-46e9-bfae-bb6189d4cb66_SetDate">
    <vt:lpwstr>2026-07-15T01:03:19Z</vt:lpwstr>
  </property>
  <property fmtid="{D5CDD505-2E9C-101B-9397-08002B2CF9AE}" pid="13" name="MSIP_Label_f43e46a9-9901-46e9-bfae-bb6189d4cb66_Method">
    <vt:lpwstr>Standard</vt:lpwstr>
  </property>
  <property fmtid="{D5CDD505-2E9C-101B-9397-08002B2CF9AE}" pid="14" name="MSIP_Label_f43e46a9-9901-46e9-bfae-bb6189d4cb66_Name">
    <vt:lpwstr>In-confidence</vt:lpwstr>
  </property>
  <property fmtid="{D5CDD505-2E9C-101B-9397-08002B2CF9AE}" pid="15" name="MSIP_Label_f43e46a9-9901-46e9-bfae-bb6189d4cb66_SiteId">
    <vt:lpwstr>e40c4f52-99bd-4d4f-bf7e-d001a2ca6556</vt:lpwstr>
  </property>
  <property fmtid="{D5CDD505-2E9C-101B-9397-08002B2CF9AE}" pid="16" name="MSIP_Label_f43e46a9-9901-46e9-bfae-bb6189d4cb66_ActionId">
    <vt:lpwstr>d381bd9b-db1f-4d7f-93bf-892e1514ee78</vt:lpwstr>
  </property>
  <property fmtid="{D5CDD505-2E9C-101B-9397-08002B2CF9AE}" pid="17" name="MSIP_Label_f43e46a9-9901-46e9-bfae-bb6189d4cb66_ContentBits">
    <vt:lpwstr>1</vt:lpwstr>
  </property>
  <property fmtid="{D5CDD505-2E9C-101B-9397-08002B2CF9AE}" pid="18" name="MSIP_Label_f43e46a9-9901-46e9-bfae-bb6189d4cb66_Tag">
    <vt:lpwstr>10, 3, 0, 1</vt:lpwstr>
  </property>
</Properties>
</file>